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6530" windowHeight="6855" activeTab="0"/>
  </bookViews>
  <sheets>
    <sheet name="Rajasthan" sheetId="1" r:id="rId1"/>
  </sheets>
  <definedNames>
    <definedName name="_xlnm.Print_Area" localSheetId="0">'Rajasthan'!$A$1:$H$1084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104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<sst xmlns="http://schemas.openxmlformats.org/spreadsheetml/2006/main" count="521" uniqueCount="265">
  <si>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</si>
  <si>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</si>
  <si>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</si>
  <si>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</si>
  <si>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</si>
  <si>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</si>
  <si>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</si>
  <si>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</si>
  <si>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</si>
  <si>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</si>
  <si>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</si>
  <si>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</si>
  <si>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</si>
  <si>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</si>
  <si>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</si>
  <si>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</si>
  <si>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</si>
  <si>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</si>
  <si>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</si>
  <si>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</si>
  <si>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</si>
  <si>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</si>
  <si>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</si>
  <si>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</si>
  <si>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</si>
  <si>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</si>
  <si>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</si>
  <si>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</si>
  <si>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</si>
  <si>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</si>
  <si>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</si>
  <si>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</si>
  <si>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</si>
  <si>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</si>
  <si>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</si>
  <si>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</si>
  <si>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</si>
  <si>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</si>
  <si>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</si>
  <si>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</si>
  <si>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</si>
  <si>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</si>
  <si>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</si>
  <si>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</si>
  <si>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</si>
  <si>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</si>
  <si>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</si>
  <si>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</si>
  <si>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</si>
  <si>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</si>
  <si>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</si>
  <si>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</si>
  <si>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</si>
  <si>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</si>
  <si>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</si>
  <si>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</si>
  <si>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</si>
  <si>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</si>
  <si>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</si>
  <si>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</si>
  <si>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</si>
  <si>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</si>
  <si>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</si>
  <si>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</si>
  <si>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</si>
  <si>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</si>
  <si>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</si>
  <si>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</si>
  <si>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</si>
  <si>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</si>
  <si>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</si>
  <si>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</si>
  <si>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</si>
  <si>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</si>
  <si>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</si>
  <si>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</si>
  <si>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</si>
  <si>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</si>
  <si>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</si>
  <si>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</si>
  <si>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</si>
  <si>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</si>
  <si>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</si>
  <si>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</si>
  <si>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</si>
  <si>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</si>
  <si>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</si>
  <si>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</si>
  <si>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</si>
  <si>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</si>
  <si>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</si>
  <si>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</si>
  <si>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</si>
  <si>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</si>
  <si>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</si>
  <si>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</si>
  <si>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</si>
  <si>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</si>
  <si>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</si>
  <si>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</si>
  <si>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</si>
  <si>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</si>
  <si>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</si>
  <si>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</si>
  <si>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</si>
  <si>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</si>
  <si>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</si>
  <si>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</si>
  <si>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</si>
  <si>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</si>
  <si>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Kitchen-cum-Stores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</si>
  <si>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</si>
  <si>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</si>
  <si>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</si>
  <si>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</si>
  <si>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</si>
  <si>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</si>
  <si>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</si>
  <si>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</si>
  <si>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</si>
  <si>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</si>
  <si>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</si>
  <si>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</si>
  <si>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</si>
  <si>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</si>
  <si>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</si>
  <si>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</si>
  <si>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</si>
  <si>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</si>
  <si>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</si>
  <si>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</si>
  <si>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Amount              (in lakh)</t>
  </si>
  <si>
    <t>Primary + Upper Primary</t>
  </si>
  <si>
    <t>Grand Total</t>
  </si>
  <si>
    <t>9.1) Releasing details</t>
  </si>
  <si>
    <t xml:space="preserve">9.2) Reconciliation of amount sanctioned </t>
  </si>
  <si>
    <t>Total available</t>
  </si>
  <si>
    <t>% available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</si>
  <si>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</si>
  <si>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</si>
  <si>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</si>
  <si>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</si>
  <si>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</si>
  <si>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</si>
  <si>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</si>
  <si>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</si>
  <si>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</si>
  <si>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</si>
  <si>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</si>
  <si>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</si>
  <si>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</si>
  <si>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</si>
  <si>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Achievement (Procured+IP)                                  upto 31.12.09</t>
  </si>
  <si>
    <t>State : Rajasthan</t>
  </si>
  <si>
    <t>Annual Work Plan &amp; Budget  (AWP&amp;B) 2019-20</t>
  </si>
  <si>
    <t>MDM PAB Approval for 2018-19</t>
  </si>
  <si>
    <t>Average number of children availed MDM during 2018-19</t>
  </si>
  <si>
    <t>1.3) Number of meals served vis-à-vis PAB approval during 2018-19</t>
  </si>
  <si>
    <t>2.1  Institutions- (Primary) (Source data : Table AT-3A of AWP&amp;B 2019-20)</t>
  </si>
  <si>
    <t>2.4  Coverage Chidlren vs. Enrolment  ( Up Pry) (Source data : Table AT- 4A &amp; 5-A of AWP&amp;B 2019-20)</t>
  </si>
  <si>
    <t>2.5  No. of children  ( Primary) (Source data : Table AT-5  of AWP&amp;B 2019-20)</t>
  </si>
  <si>
    <t>No. of children as per PAB Approval for  2018-19</t>
  </si>
  <si>
    <t>2.6  No. of children  ( Upper Primary) (Source data : Table AT-5-A of AWP&amp;B 2019-20)</t>
  </si>
  <si>
    <t>2.7 Number of meal to be served and  actual  number of meal served during 2018-19 (Source data: Table AT-5 &amp; 5A of AWP&amp;B 2019-20)</t>
  </si>
  <si>
    <t>No of meals to be served during 2018-19</t>
  </si>
  <si>
    <t>No of meal served during 2018-19</t>
  </si>
  <si>
    <t>Opening Stock as on 1.4.2018</t>
  </si>
  <si>
    <t>Allocation for 2018-19</t>
  </si>
  <si>
    <t>Lifting during 2018-19</t>
  </si>
  <si>
    <t xml:space="preserve"> 3.3) District-wise unspent balance as on 31.03.2019 (Source data: Table AT-6 &amp; 6A of AWP&amp;B 2019-20)</t>
  </si>
  <si>
    <t>Source: Table AT-6 &amp; 6A of AWP&amp;B 2019-20</t>
  </si>
  <si>
    <t>3.5) District-wise Foodgrains availability  as on 31.03.19 (Source data: Table AT-6 &amp; 6A of AWP&amp;B 2019-20)</t>
  </si>
  <si>
    <t>3.7)  District-wise Utilisation of foodgrains (Source data: Table AT-6 &amp; 6A of AWP&amp;B 2019-20)</t>
  </si>
  <si>
    <t xml:space="preserve"> 4.1.1) District-wise opening balance as on 01.04.2018 (Source data: Table AT-7 &amp; 7A of AWP&amp;B 2019-20)</t>
  </si>
  <si>
    <t xml:space="preserve"> 4.1.2) District-wise unspent  balance as on 31.03.2019 Source data: Table AT-7 &amp; 7A of AWP&amp;B 2019-20)</t>
  </si>
  <si>
    <t>4.3)  District-wise Cooking Cost availability (Source data: Table AT-7 &amp; 7A of AWP&amp;B 2019-20)</t>
  </si>
  <si>
    <t>4.5)  District-wise Utilisation of Cooking cost (Source data: Table AT-7 &amp; 7A of AWP&amp;B 2019-20)</t>
  </si>
  <si>
    <t>5. Reconciliation of Utilisation and Performance during 2018-19 [PRIMARY+ UPPER PRIMARY]</t>
  </si>
  <si>
    <t>5.2 Reconciliation of Food grains utilisation during 2018-19 (Source data: para 2.7 and 3.7 above)</t>
  </si>
  <si>
    <t>No. of Meals served during 2018-19</t>
  </si>
  <si>
    <t>5.3 Reconciliation of Cooking Cost utilisation during 2018-19 (Source data: para 2.5 and 4.7 above)</t>
  </si>
  <si>
    <t>Opening Balance as on 01.04.2018</t>
  </si>
  <si>
    <t>(Refer table AT_8 and AT-8A, AWP&amp;B, 2019-20)</t>
  </si>
  <si>
    <t>(Refer table AT_8 and AT-8A,AWP&amp;B, 2019-20)</t>
  </si>
  <si>
    <t>Released during 2018-19.</t>
  </si>
  <si>
    <t>7.2) Utilisation of MME during 2018-19 (Source data: Table AT-10 of AWP&amp;B 2019-20)</t>
  </si>
  <si>
    <t>8.2) Utilisation of TA during 2018-19 (Source data: Table AT-9 of AWP&amp;B 2019-20)</t>
  </si>
  <si>
    <t>9. INFRASTRUCTURE DEVELOPMENT DURING 2018-19 (Primary + Upper primary)</t>
  </si>
  <si>
    <t>Opening balance as on 01.4.18</t>
  </si>
  <si>
    <t>Lifting upto 31.03.19</t>
  </si>
  <si>
    <t>Sanctioned by GoI during 2006-07 to 2018-19</t>
  </si>
  <si>
    <t>2.2  Institutions- (Primary with Upper Primary) (Source data : Table AT-3B of AWP&amp;B 2019-20)</t>
  </si>
  <si>
    <t>2.2A  Institutions- (Upper Primary) (Source data : Table AT-3C of AWP&amp;B 2019-20)</t>
  </si>
  <si>
    <t>9.3) Achievement ( under MDM Funds) (Source data: Table AT-10 of AWP&amp;B 2019-20)</t>
  </si>
  <si>
    <t>10.2) Achievement ( under MDM Funds) (Source data: Table AT-11 of AWP&amp;B 2019-20)</t>
  </si>
  <si>
    <t xml:space="preserve">Unspent Balance as on 31.03.2019                                                  </t>
  </si>
  <si>
    <t>OB as on 01.04.2018</t>
  </si>
  <si>
    <t xml:space="preserve">Opening Balance as on 01.04.2018                                               </t>
  </si>
  <si>
    <t xml:space="preserve">Unspent Balance as on 31.03.2019                                                        </t>
  </si>
  <si>
    <t xml:space="preserve">Opening Balance as on 01.04.2018                                                       </t>
  </si>
  <si>
    <t>Unspent balance as on 31.03.2019</t>
  </si>
  <si>
    <t>(As on 31.03.19)</t>
  </si>
  <si>
    <t>Releases for Kitchen sheds by GoI as on 31.03.2019</t>
  </si>
  <si>
    <t>Cosntructed upto 31.03.2019</t>
  </si>
  <si>
    <t xml:space="preserve">Opening Stock as on 01.04.2018                                                </t>
  </si>
  <si>
    <t xml:space="preserve"> 3.2) District-wise opening balance as on 1.4.2018 (Source data: Table AT-6 &amp; 6A of AWP&amp;B 2019-20)</t>
  </si>
  <si>
    <t>OB as on 01.4.18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</si>
  <si>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</si>
  <si>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</si>
  <si>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</si>
  <si>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</si>
  <si>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</si>
  <si>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</si>
  <si>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</si>
  <si>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</si>
  <si>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</si>
  <si>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Chittorgarh</t>
  </si>
  <si>
    <t>Churu</t>
  </si>
  <si>
    <t>Dausa</t>
  </si>
  <si>
    <t>Dholpur</t>
  </si>
  <si>
    <t>Dungarpur</t>
  </si>
  <si>
    <t>Ganganagar</t>
  </si>
  <si>
    <t>Hanumangarh</t>
  </si>
  <si>
    <t>Jaipur</t>
  </si>
  <si>
    <t>Jaiselmer</t>
  </si>
  <si>
    <t>Jalore</t>
  </si>
  <si>
    <t>Jhalawar</t>
  </si>
  <si>
    <t>Jhunjhunu</t>
  </si>
  <si>
    <t>Jodhpur</t>
  </si>
  <si>
    <t>Karauli</t>
  </si>
  <si>
    <t>Kota</t>
  </si>
  <si>
    <t>Nagaur</t>
  </si>
  <si>
    <t>Pali</t>
  </si>
  <si>
    <t>Partapgarh</t>
  </si>
  <si>
    <t>Rajsamand</t>
  </si>
  <si>
    <t>S.Madhopur</t>
  </si>
  <si>
    <t>Sikar</t>
  </si>
  <si>
    <t>Sirohi</t>
  </si>
  <si>
    <t>Tonk</t>
  </si>
  <si>
    <t>Udaipur</t>
  </si>
  <si>
    <t>Section-A : REVIEW OF IMPLEMENTATION OF MDM SCHEME DURING 2019-20</t>
  </si>
  <si>
    <t>Enrolment as on 31.9.2018</t>
  </si>
  <si>
    <t>Enrolment as on 31.09.2018</t>
  </si>
  <si>
    <t>(Rs. in lakh)</t>
  </si>
  <si>
    <t>Allocated for 2018-19</t>
  </si>
  <si>
    <t>--NA-</t>
  </si>
  <si>
    <t>-NA-</t>
  </si>
  <si>
    <t>CCH revised from Rs. 400 to Rs. 720 from 01.07.2018</t>
  </si>
  <si>
    <t>pry</t>
  </si>
  <si>
    <t>u pry</t>
  </si>
  <si>
    <t>total</t>
  </si>
  <si>
    <t>Cost of food Grains</t>
  </si>
  <si>
    <t>Cooking Cost</t>
  </si>
  <si>
    <t>pry (CoFG)</t>
  </si>
  <si>
    <t>pry(CC)</t>
  </si>
  <si>
    <t>2006-07</t>
  </si>
  <si>
    <t>2007-08</t>
  </si>
  <si>
    <t>2008-09</t>
  </si>
  <si>
    <t>2009-10</t>
  </si>
  <si>
    <t>2006-19</t>
  </si>
  <si>
    <t>2012-13 (Rept)</t>
  </si>
  <si>
    <t>Sactioned during 2006-07 to 2016-17</t>
  </si>
  <si>
    <t>2.3  Coverage Children vs. Enrolment ( Primary) (Source data : Table AT-4 &amp; 5  of AWP&amp;B 2019-20)</t>
  </si>
  <si>
    <t>CoFG</t>
  </si>
  <si>
    <t>CC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</si>
</sst>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  <numFmt numFmtId="191" formatCode="[$-409]dddd\,\ mmmm\ dd\,\ yyyy"/>
    <numFmt numFmtId="192" formatCode="[$-409]h:mm:ss\ AM/PM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b/>
      <sz val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7"/>
      <name val="Cambria"/>
      <family val="1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Arial"/>
      <family val="2"/>
    </font>
    <font>
      <sz val="11"/>
      <color rgb="FFFF0000"/>
      <name val="Cambri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7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79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79" applyFont="1" applyBorder="1" applyAlignment="1">
      <alignment/>
    </xf>
    <xf numFmtId="9" fontId="2" fillId="0" borderId="10" xfId="79" applyFont="1" applyBorder="1" applyAlignment="1">
      <alignment horizontal="center"/>
    </xf>
    <xf numFmtId="9" fontId="2" fillId="0" borderId="10" xfId="79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79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9" fontId="3" fillId="0" borderId="10" xfId="79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79" applyFont="1" applyBorder="1" applyAlignment="1">
      <alignment/>
    </xf>
    <xf numFmtId="9" fontId="2" fillId="0" borderId="10" xfId="79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79" applyFont="1" applyBorder="1" applyAlignment="1">
      <alignment/>
    </xf>
    <xf numFmtId="1" fontId="2" fillId="0" borderId="0" xfId="0" applyNumberFormat="1" applyFont="1" applyBorder="1" applyAlignment="1">
      <alignment/>
    </xf>
    <xf numFmtId="1" fontId="8" fillId="0" borderId="0" xfId="67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79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79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9" fontId="3" fillId="0" borderId="10" xfId="79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79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79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79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79" applyNumberFormat="1" applyFont="1" applyBorder="1" applyAlignment="1">
      <alignment horizontal="right" vertical="center" wrapText="1"/>
    </xf>
    <xf numFmtId="2" fontId="3" fillId="0" borderId="10" xfId="79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79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79" applyFont="1" applyBorder="1" applyAlignment="1" quotePrefix="1">
      <alignment horizontal="right"/>
    </xf>
    <xf numFmtId="9" fontId="3" fillId="0" borderId="0" xfId="79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67" applyFont="1">
      <alignment/>
      <protection/>
    </xf>
    <xf numFmtId="0" fontId="4" fillId="0" borderId="0" xfId="67" applyFont="1">
      <alignment/>
      <protection/>
    </xf>
    <xf numFmtId="0" fontId="14" fillId="0" borderId="10" xfId="67" applyFont="1" applyFill="1" applyBorder="1" applyAlignment="1">
      <alignment horizontal="center" wrapText="1"/>
      <protection/>
    </xf>
    <xf numFmtId="2" fontId="5" fillId="0" borderId="0" xfId="67" applyNumberFormat="1" applyFont="1" applyBorder="1" applyAlignment="1">
      <alignment wrapText="1"/>
      <protection/>
    </xf>
    <xf numFmtId="0" fontId="5" fillId="0" borderId="0" xfId="67" applyFont="1" applyBorder="1">
      <alignment/>
      <protection/>
    </xf>
    <xf numFmtId="2" fontId="5" fillId="0" borderId="0" xfId="67" applyNumberFormat="1" applyFont="1" applyBorder="1">
      <alignment/>
      <protection/>
    </xf>
    <xf numFmtId="2" fontId="15" fillId="0" borderId="0" xfId="67" applyNumberFormat="1" applyFont="1">
      <alignment/>
      <protection/>
    </xf>
    <xf numFmtId="0" fontId="15" fillId="0" borderId="0" xfId="67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7" applyNumberFormat="1" applyFont="1" applyBorder="1" applyAlignment="1">
      <alignment horizontal="center" vertical="center"/>
      <protection/>
    </xf>
    <xf numFmtId="9" fontId="2" fillId="0" borderId="10" xfId="79" applyFont="1" applyBorder="1" applyAlignment="1">
      <alignment horizontal="center" vertical="center"/>
    </xf>
    <xf numFmtId="2" fontId="8" fillId="0" borderId="10" xfId="67" applyNumberFormat="1" applyFont="1" applyBorder="1" applyAlignment="1">
      <alignment horizontal="center" vertical="center"/>
      <protection/>
    </xf>
    <xf numFmtId="2" fontId="8" fillId="0" borderId="10" xfId="67" applyNumberFormat="1" applyFont="1" applyBorder="1" applyAlignment="1">
      <alignment horizontal="center" vertical="center" wrapText="1"/>
      <protection/>
    </xf>
    <xf numFmtId="2" fontId="4" fillId="0" borderId="0" xfId="67" applyNumberFormat="1" applyFont="1" applyBorder="1" applyAlignment="1">
      <alignment vertical="center" wrapText="1"/>
      <protection/>
    </xf>
    <xf numFmtId="0" fontId="4" fillId="0" borderId="0" xfId="67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9" fontId="17" fillId="33" borderId="10" xfId="81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4" borderId="0" xfId="8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67" applyNumberFormat="1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 wrapText="1"/>
      <protection/>
    </xf>
    <xf numFmtId="2" fontId="4" fillId="0" borderId="0" xfId="67" applyNumberFormat="1" applyFont="1" applyBorder="1" applyAlignment="1">
      <alignment horizontal="center" vertical="center" wrapText="1"/>
      <protection/>
    </xf>
    <xf numFmtId="2" fontId="2" fillId="34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9" fontId="2" fillId="0" borderId="0" xfId="79" applyFont="1" applyBorder="1" applyAlignment="1">
      <alignment horizontal="center" vertical="center"/>
    </xf>
    <xf numFmtId="9" fontId="2" fillId="0" borderId="10" xfId="79" applyFont="1" applyBorder="1" applyAlignment="1">
      <alignment horizontal="center" vertical="center" wrapText="1"/>
    </xf>
    <xf numFmtId="9" fontId="3" fillId="0" borderId="10" xfId="79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79" applyFont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/>
    </xf>
    <xf numFmtId="2" fontId="23" fillId="34" borderId="10" xfId="0" applyNumberFormat="1" applyFont="1" applyFill="1" applyBorder="1" applyAlignment="1">
      <alignment/>
    </xf>
    <xf numFmtId="9" fontId="23" fillId="0" borderId="10" xfId="79" applyFont="1" applyBorder="1" applyAlignment="1">
      <alignment horizontal="center" vertical="center" wrapText="1"/>
    </xf>
    <xf numFmtId="9" fontId="0" fillId="0" borderId="10" xfId="79" applyFont="1" applyBorder="1" applyAlignment="1">
      <alignment horizontal="center" vertical="center" wrapText="1"/>
    </xf>
    <xf numFmtId="9" fontId="0" fillId="0" borderId="10" xfId="79" applyFont="1" applyBorder="1" applyAlignment="1">
      <alignment horizontal="right" vertical="center" wrapText="1"/>
    </xf>
    <xf numFmtId="9" fontId="23" fillId="0" borderId="10" xfId="79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5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65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79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9" fontId="0" fillId="0" borderId="10" xfId="79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79" applyFont="1" applyBorder="1" applyAlignment="1">
      <alignment/>
    </xf>
    <xf numFmtId="9" fontId="23" fillId="0" borderId="10" xfId="79" applyFont="1" applyBorder="1" applyAlignment="1">
      <alignment/>
    </xf>
    <xf numFmtId="2" fontId="2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67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67" applyFont="1" applyFill="1" applyBorder="1" applyAlignment="1">
      <alignment horizontal="center" wrapText="1"/>
      <protection/>
    </xf>
    <xf numFmtId="9" fontId="0" fillId="0" borderId="0" xfId="79" applyFont="1" applyBorder="1" applyAlignment="1">
      <alignment/>
    </xf>
    <xf numFmtId="9" fontId="23" fillId="0" borderId="0" xfId="79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7" applyFont="1" applyBorder="1" applyAlignment="1">
      <alignment horizontal="center" wrapText="1"/>
      <protection/>
    </xf>
    <xf numFmtId="2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/>
    </xf>
    <xf numFmtId="9" fontId="2" fillId="34" borderId="10" xfId="79" applyFont="1" applyFill="1" applyBorder="1" applyAlignment="1" quotePrefix="1">
      <alignment horizontal="center"/>
    </xf>
    <xf numFmtId="9" fontId="2" fillId="34" borderId="10" xfId="79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right"/>
    </xf>
    <xf numFmtId="2" fontId="3" fillId="34" borderId="10" xfId="0" applyNumberFormat="1" applyFont="1" applyFill="1" applyBorder="1" applyAlignment="1">
      <alignment horizontal="center"/>
    </xf>
    <xf numFmtId="9" fontId="3" fillId="34" borderId="10" xfId="79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/>
    </xf>
    <xf numFmtId="9" fontId="3" fillId="34" borderId="10" xfId="79" applyFont="1" applyFill="1" applyBorder="1" applyAlignment="1" quotePrefix="1">
      <alignment/>
    </xf>
    <xf numFmtId="2" fontId="2" fillId="34" borderId="10" xfId="0" applyNumberFormat="1" applyFont="1" applyFill="1" applyBorder="1" applyAlignment="1">
      <alignment/>
    </xf>
    <xf numFmtId="9" fontId="2" fillId="34" borderId="10" xfId="79" applyFont="1" applyFill="1" applyBorder="1" applyAlignment="1">
      <alignment/>
    </xf>
    <xf numFmtId="0" fontId="48" fillId="34" borderId="10" xfId="73" applyFill="1" applyBorder="1" applyAlignment="1">
      <alignment horizontal="left" vertical="center"/>
      <protection/>
    </xf>
    <xf numFmtId="9" fontId="3" fillId="34" borderId="10" xfId="79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2" fontId="3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2" fillId="34" borderId="15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9" fontId="0" fillId="34" borderId="10" xfId="79" applyFont="1" applyFill="1" applyBorder="1" applyAlignment="1">
      <alignment horizontal="center" vertical="center" wrapText="1"/>
    </xf>
    <xf numFmtId="9" fontId="0" fillId="34" borderId="10" xfId="79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34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6" fillId="34" borderId="0" xfId="0" applyFont="1" applyFill="1" applyBorder="1" applyAlignment="1">
      <alignment horizontal="left" vertical="center"/>
    </xf>
    <xf numFmtId="0" fontId="17" fillId="34" borderId="17" xfId="0" applyFont="1" applyFill="1" applyBorder="1" applyAlignment="1">
      <alignment horizontal="center" vertical="top" wrapText="1"/>
    </xf>
    <xf numFmtId="0" fontId="17" fillId="34" borderId="17" xfId="0" applyFont="1" applyFill="1" applyBorder="1" applyAlignment="1">
      <alignment horizontal="center"/>
    </xf>
    <xf numFmtId="0" fontId="24" fillId="34" borderId="17" xfId="0" applyFont="1" applyFill="1" applyBorder="1" applyAlignment="1">
      <alignment/>
    </xf>
    <xf numFmtId="0" fontId="17" fillId="34" borderId="17" xfId="0" applyFont="1" applyFill="1" applyBorder="1" applyAlignment="1">
      <alignment horizontal="right" vertical="center"/>
    </xf>
    <xf numFmtId="0" fontId="17" fillId="34" borderId="17" xfId="0" applyFont="1" applyFill="1" applyBorder="1" applyAlignment="1">
      <alignment/>
    </xf>
    <xf numFmtId="0" fontId="16" fillId="34" borderId="17" xfId="0" applyFont="1" applyFill="1" applyBorder="1" applyAlignment="1">
      <alignment horizontal="right"/>
    </xf>
    <xf numFmtId="0" fontId="16" fillId="34" borderId="17" xfId="0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16" fillId="34" borderId="18" xfId="67" applyFont="1" applyFill="1" applyBorder="1">
      <alignment/>
      <protection/>
    </xf>
    <xf numFmtId="0" fontId="17" fillId="34" borderId="0" xfId="67" applyFont="1" applyFill="1" applyBorder="1">
      <alignment/>
      <protection/>
    </xf>
    <xf numFmtId="0" fontId="17" fillId="34" borderId="19" xfId="67" applyFont="1" applyFill="1" applyBorder="1">
      <alignment/>
      <protection/>
    </xf>
    <xf numFmtId="0" fontId="17" fillId="34" borderId="10" xfId="67" applyFont="1" applyFill="1" applyBorder="1">
      <alignment/>
      <protection/>
    </xf>
    <xf numFmtId="1" fontId="17" fillId="34" borderId="10" xfId="67" applyNumberFormat="1" applyFont="1" applyFill="1" applyBorder="1">
      <alignment/>
      <protection/>
    </xf>
    <xf numFmtId="2" fontId="17" fillId="34" borderId="10" xfId="67" applyNumberFormat="1" applyFont="1" applyFill="1" applyBorder="1">
      <alignment/>
      <protection/>
    </xf>
    <xf numFmtId="9" fontId="16" fillId="34" borderId="10" xfId="81" applyFont="1" applyFill="1" applyBorder="1" applyAlignment="1">
      <alignment/>
    </xf>
    <xf numFmtId="0" fontId="17" fillId="34" borderId="18" xfId="67" applyFont="1" applyFill="1" applyBorder="1">
      <alignment/>
      <protection/>
    </xf>
    <xf numFmtId="0" fontId="19" fillId="34" borderId="10" xfId="67" applyFont="1" applyFill="1" applyBorder="1" applyAlignment="1">
      <alignment horizontal="center"/>
      <protection/>
    </xf>
    <xf numFmtId="0" fontId="19" fillId="34" borderId="0" xfId="67" applyFont="1" applyFill="1" applyBorder="1">
      <alignment/>
      <protection/>
    </xf>
    <xf numFmtId="0" fontId="19" fillId="34" borderId="19" xfId="67" applyFont="1" applyFill="1" applyBorder="1">
      <alignment/>
      <protection/>
    </xf>
    <xf numFmtId="0" fontId="0" fillId="34" borderId="10" xfId="0" applyFill="1" applyBorder="1" applyAlignment="1">
      <alignment/>
    </xf>
    <xf numFmtId="9" fontId="17" fillId="34" borderId="10" xfId="81" applyFont="1" applyFill="1" applyBorder="1" applyAlignment="1">
      <alignment vertical="center"/>
    </xf>
    <xf numFmtId="0" fontId="19" fillId="34" borderId="18" xfId="67" applyFont="1" applyFill="1" applyBorder="1" applyAlignment="1">
      <alignment horizontal="left"/>
      <protection/>
    </xf>
    <xf numFmtId="0" fontId="16" fillId="34" borderId="0" xfId="67" applyFont="1" applyFill="1" applyBorder="1" applyAlignment="1">
      <alignment horizontal="right"/>
      <protection/>
    </xf>
    <xf numFmtId="2" fontId="20" fillId="34" borderId="0" xfId="67" applyNumberFormat="1" applyFont="1" applyFill="1" applyBorder="1" applyAlignment="1">
      <alignment horizontal="center" vertical="top" wrapText="1"/>
      <protection/>
    </xf>
    <xf numFmtId="9" fontId="20" fillId="34" borderId="0" xfId="81" applyFont="1" applyFill="1" applyBorder="1" applyAlignment="1">
      <alignment horizontal="center" vertical="top" wrapText="1"/>
    </xf>
    <xf numFmtId="2" fontId="16" fillId="34" borderId="0" xfId="67" applyNumberFormat="1" applyFont="1" applyFill="1" applyBorder="1" applyAlignment="1">
      <alignment vertical="center"/>
      <protection/>
    </xf>
    <xf numFmtId="9" fontId="16" fillId="34" borderId="0" xfId="81" applyFont="1" applyFill="1" applyBorder="1" applyAlignment="1">
      <alignment vertical="center"/>
    </xf>
    <xf numFmtId="0" fontId="18" fillId="34" borderId="18" xfId="67" applyFont="1" applyFill="1" applyBorder="1">
      <alignment/>
      <protection/>
    </xf>
    <xf numFmtId="0" fontId="17" fillId="34" borderId="10" xfId="67" applyFont="1" applyFill="1" applyBorder="1" applyAlignment="1">
      <alignment horizontal="left"/>
      <protection/>
    </xf>
    <xf numFmtId="1" fontId="17" fillId="34" borderId="10" xfId="67" applyNumberFormat="1" applyFont="1" applyFill="1" applyBorder="1" applyAlignment="1">
      <alignment horizontal="right"/>
      <protection/>
    </xf>
    <xf numFmtId="2" fontId="17" fillId="34" borderId="10" xfId="67" applyNumberFormat="1" applyFont="1" applyFill="1" applyBorder="1" applyAlignment="1">
      <alignment horizontal="right"/>
      <protection/>
    </xf>
    <xf numFmtId="0" fontId="17" fillId="0" borderId="10" xfId="0" applyFont="1" applyBorder="1" applyAlignment="1">
      <alignment/>
    </xf>
    <xf numFmtId="0" fontId="17" fillId="0" borderId="0" xfId="67" applyFont="1" applyBorder="1">
      <alignment/>
      <protection/>
    </xf>
    <xf numFmtId="0" fontId="17" fillId="0" borderId="0" xfId="0" applyFont="1" applyBorder="1" applyAlignment="1">
      <alignment/>
    </xf>
    <xf numFmtId="0" fontId="44" fillId="34" borderId="10" xfId="73" applyFont="1" applyFill="1" applyBorder="1" applyAlignment="1">
      <alignment horizontal="left" vertical="center"/>
      <protection/>
    </xf>
    <xf numFmtId="1" fontId="3" fillId="34" borderId="10" xfId="0" applyNumberFormat="1" applyFont="1" applyFill="1" applyBorder="1" applyAlignment="1">
      <alignment horizontal="center" vertical="center" wrapText="1"/>
    </xf>
    <xf numFmtId="9" fontId="3" fillId="34" borderId="0" xfId="79" applyFont="1" applyFill="1" applyAlignment="1">
      <alignment/>
    </xf>
    <xf numFmtId="1" fontId="2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 wrapText="1"/>
    </xf>
    <xf numFmtId="2" fontId="3" fillId="34" borderId="0" xfId="0" applyNumberFormat="1" applyFont="1" applyFill="1" applyBorder="1" applyAlignment="1">
      <alignment horizontal="center" vertical="center" wrapText="1"/>
    </xf>
    <xf numFmtId="2" fontId="3" fillId="34" borderId="0" xfId="79" applyNumberFormat="1" applyFont="1" applyFill="1" applyAlignment="1">
      <alignment/>
    </xf>
    <xf numFmtId="0" fontId="3" fillId="34" borderId="0" xfId="0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9" fontId="23" fillId="34" borderId="10" xfId="79" applyFont="1" applyFill="1" applyBorder="1" applyAlignment="1">
      <alignment horizontal="center" vertical="center" wrapText="1"/>
    </xf>
    <xf numFmtId="0" fontId="17" fillId="34" borderId="10" xfId="67" applyFont="1" applyFill="1" applyBorder="1" applyAlignment="1">
      <alignment horizontal="center"/>
      <protection/>
    </xf>
    <xf numFmtId="0" fontId="17" fillId="34" borderId="10" xfId="67" applyFont="1" applyFill="1" applyBorder="1" applyAlignment="1">
      <alignment horizontal="center" vertical="top" wrapText="1"/>
      <protection/>
    </xf>
    <xf numFmtId="0" fontId="17" fillId="34" borderId="20" xfId="67" applyFont="1" applyFill="1" applyBorder="1" applyAlignment="1">
      <alignment horizontal="center"/>
      <protection/>
    </xf>
    <xf numFmtId="0" fontId="17" fillId="34" borderId="16" xfId="67" applyFont="1" applyFill="1" applyBorder="1" applyAlignment="1">
      <alignment horizontal="center"/>
      <protection/>
    </xf>
    <xf numFmtId="2" fontId="6" fillId="0" borderId="0" xfId="76" applyNumberFormat="1" applyFont="1" applyBorder="1">
      <alignment/>
      <protection/>
    </xf>
    <xf numFmtId="0" fontId="2" fillId="34" borderId="10" xfId="0" applyFont="1" applyFill="1" applyBorder="1" applyAlignment="1">
      <alignment horizontal="center" vertical="top" wrapText="1"/>
    </xf>
    <xf numFmtId="0" fontId="67" fillId="0" borderId="0" xfId="0" applyFont="1" applyAlignment="1">
      <alignment/>
    </xf>
    <xf numFmtId="9" fontId="67" fillId="0" borderId="0" xfId="79" applyFont="1" applyAlignment="1">
      <alignment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wrapText="1"/>
    </xf>
    <xf numFmtId="0" fontId="68" fillId="0" borderId="10" xfId="0" applyFont="1" applyBorder="1" applyAlignment="1">
      <alignment horizontal="right"/>
    </xf>
    <xf numFmtId="1" fontId="68" fillId="34" borderId="16" xfId="0" applyNumberFormat="1" applyFont="1" applyFill="1" applyBorder="1" applyAlignment="1">
      <alignment horizontal="right"/>
    </xf>
    <xf numFmtId="1" fontId="68" fillId="34" borderId="16" xfId="67" applyNumberFormat="1" applyFont="1" applyFill="1" applyBorder="1" applyAlignment="1">
      <alignment horizontal="right"/>
      <protection/>
    </xf>
    <xf numFmtId="1" fontId="69" fillId="0" borderId="10" xfId="0" applyNumberFormat="1" applyFont="1" applyBorder="1" applyAlignment="1">
      <alignment horizontal="right"/>
    </xf>
    <xf numFmtId="1" fontId="6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9" fontId="69" fillId="0" borderId="10" xfId="79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/>
    </xf>
    <xf numFmtId="9" fontId="69" fillId="0" borderId="0" xfId="79" applyFont="1" applyFill="1" applyBorder="1" applyAlignment="1">
      <alignment/>
    </xf>
    <xf numFmtId="0" fontId="68" fillId="0" borderId="0" xfId="0" applyFont="1" applyAlignment="1">
      <alignment/>
    </xf>
    <xf numFmtId="9" fontId="68" fillId="0" borderId="0" xfId="79" applyFont="1" applyAlignment="1">
      <alignment/>
    </xf>
    <xf numFmtId="0" fontId="69" fillId="0" borderId="0" xfId="0" applyFont="1" applyBorder="1" applyAlignment="1">
      <alignment horizontal="left" wrapText="1"/>
    </xf>
    <xf numFmtId="0" fontId="68" fillId="34" borderId="10" xfId="0" applyFont="1" applyFill="1" applyBorder="1" applyAlignment="1">
      <alignment horizontal="center" vertical="center" wrapText="1"/>
    </xf>
    <xf numFmtId="0" fontId="48" fillId="34" borderId="10" xfId="73" applyFont="1" applyFill="1" applyBorder="1" applyAlignment="1">
      <alignment horizontal="left" vertical="center"/>
      <protection/>
    </xf>
    <xf numFmtId="9" fontId="68" fillId="34" borderId="10" xfId="79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wrapText="1"/>
    </xf>
    <xf numFmtId="0" fontId="69" fillId="34" borderId="10" xfId="0" applyFont="1" applyFill="1" applyBorder="1" applyAlignment="1">
      <alignment horizontal="left" vertical="center" wrapText="1"/>
    </xf>
    <xf numFmtId="0" fontId="70" fillId="34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 vertical="center" wrapText="1"/>
    </xf>
    <xf numFmtId="9" fontId="69" fillId="34" borderId="10" xfId="79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9" fontId="68" fillId="0" borderId="10" xfId="79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left" vertical="center" wrapText="1"/>
    </xf>
    <xf numFmtId="9" fontId="69" fillId="0" borderId="10" xfId="79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" fontId="68" fillId="0" borderId="10" xfId="0" applyNumberFormat="1" applyFont="1" applyBorder="1" applyAlignment="1" quotePrefix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68" fillId="0" borderId="10" xfId="0" applyNumberFormat="1" applyFont="1" applyBorder="1" applyAlignment="1" quotePrefix="1">
      <alignment horizontal="right"/>
    </xf>
    <xf numFmtId="9" fontId="2" fillId="0" borderId="10" xfId="79" applyFont="1" applyBorder="1" applyAlignment="1" quotePrefix="1">
      <alignment horizontal="right"/>
    </xf>
    <xf numFmtId="9" fontId="3" fillId="0" borderId="0" xfId="79" applyFont="1" applyAlignment="1">
      <alignment horizontal="center"/>
    </xf>
    <xf numFmtId="2" fontId="3" fillId="0" borderId="0" xfId="0" applyNumberFormat="1" applyFont="1" applyAlignment="1">
      <alignment/>
    </xf>
    <xf numFmtId="0" fontId="26" fillId="0" borderId="0" xfId="67" applyFont="1">
      <alignment/>
      <protection/>
    </xf>
    <xf numFmtId="9" fontId="3" fillId="0" borderId="18" xfId="79" applyFont="1" applyBorder="1" applyAlignment="1">
      <alignment/>
    </xf>
    <xf numFmtId="9" fontId="3" fillId="0" borderId="0" xfId="79" applyFont="1" applyAlignment="1">
      <alignment/>
    </xf>
    <xf numFmtId="2" fontId="3" fillId="0" borderId="0" xfId="79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9" fontId="3" fillId="34" borderId="0" xfId="79" applyFont="1" applyFill="1" applyBorder="1" applyAlignment="1">
      <alignment/>
    </xf>
    <xf numFmtId="9" fontId="3" fillId="0" borderId="0" xfId="79" applyFont="1" applyBorder="1" applyAlignment="1">
      <alignment horizontal="center"/>
    </xf>
    <xf numFmtId="9" fontId="2" fillId="0" borderId="0" xfId="79" applyFont="1" applyBorder="1" applyAlignment="1">
      <alignment horizontal="center"/>
    </xf>
    <xf numFmtId="0" fontId="17" fillId="34" borderId="19" xfId="67" applyFont="1" applyFill="1" applyBorder="1" applyAlignment="1">
      <alignment horizontal="center"/>
      <protection/>
    </xf>
    <xf numFmtId="9" fontId="16" fillId="34" borderId="19" xfId="81" applyFont="1" applyFill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Fill="1" applyAlignment="1">
      <alignment/>
    </xf>
    <xf numFmtId="2" fontId="68" fillId="0" borderId="0" xfId="0" applyNumberFormat="1" applyFont="1" applyFill="1" applyAlignment="1">
      <alignment/>
    </xf>
    <xf numFmtId="0" fontId="2" fillId="0" borderId="20" xfId="0" applyFont="1" applyBorder="1" applyAlignment="1">
      <alignment horizontal="center" vertical="top" wrapText="1"/>
    </xf>
    <xf numFmtId="2" fontId="2" fillId="0" borderId="20" xfId="79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9" fontId="17" fillId="0" borderId="10" xfId="0" applyNumberFormat="1" applyFont="1" applyBorder="1" applyAlignment="1">
      <alignment/>
    </xf>
    <xf numFmtId="9" fontId="71" fillId="34" borderId="10" xfId="79" applyFont="1" applyFill="1" applyBorder="1" applyAlignment="1">
      <alignment horizontal="center" vertical="center" wrapText="1"/>
    </xf>
    <xf numFmtId="9" fontId="71" fillId="0" borderId="10" xfId="79" applyFont="1" applyBorder="1" applyAlignment="1">
      <alignment horizontal="center" vertical="center" wrapText="1"/>
    </xf>
    <xf numFmtId="2" fontId="3" fillId="0" borderId="0" xfId="42" applyNumberFormat="1" applyFont="1" applyAlignment="1">
      <alignment/>
    </xf>
    <xf numFmtId="2" fontId="3" fillId="35" borderId="0" xfId="0" applyNumberFormat="1" applyFont="1" applyFill="1" applyAlignment="1">
      <alignment/>
    </xf>
    <xf numFmtId="0" fontId="68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69" fillId="0" borderId="21" xfId="0" applyFont="1" applyBorder="1" applyAlignment="1">
      <alignment horizontal="left" wrapText="1"/>
    </xf>
    <xf numFmtId="0" fontId="69" fillId="0" borderId="0" xfId="0" applyFont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17" fillId="34" borderId="10" xfId="67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left" vertical="center"/>
    </xf>
    <xf numFmtId="0" fontId="19" fillId="34" borderId="17" xfId="0" applyFont="1" applyFill="1" applyBorder="1" applyAlignment="1">
      <alignment horizontal="center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5" xfId="67" applyFont="1" applyFill="1" applyBorder="1" applyAlignment="1">
      <alignment horizontal="center" vertical="center"/>
      <protection/>
    </xf>
    <xf numFmtId="0" fontId="17" fillId="34" borderId="24" xfId="67" applyFont="1" applyFill="1" applyBorder="1" applyAlignment="1">
      <alignment horizontal="center" vertical="center"/>
      <protection/>
    </xf>
    <xf numFmtId="0" fontId="17" fillId="34" borderId="20" xfId="67" applyFont="1" applyFill="1" applyBorder="1" applyAlignment="1">
      <alignment horizontal="center"/>
      <protection/>
    </xf>
    <xf numFmtId="0" fontId="17" fillId="34" borderId="16" xfId="67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17" fillId="34" borderId="10" xfId="67" applyFont="1" applyFill="1" applyBorder="1" applyAlignment="1">
      <alignment horizontal="center" vertical="top" wrapText="1"/>
      <protection/>
    </xf>
    <xf numFmtId="10" fontId="3" fillId="0" borderId="0" xfId="79" applyNumberFormat="1" applyFont="1" applyAlignment="1">
      <alignment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3" xfId="63"/>
    <cellStyle name="Normal 2" xfId="64"/>
    <cellStyle name="Normal 2 2" xfId="65"/>
    <cellStyle name="Normal 2 3" xfId="66"/>
    <cellStyle name="Normal 3" xfId="67"/>
    <cellStyle name="Normal 3 2" xfId="68"/>
    <cellStyle name="Normal 3 2 2" xfId="69"/>
    <cellStyle name="Normal 3 3" xfId="70"/>
    <cellStyle name="Normal 4" xfId="71"/>
    <cellStyle name="Normal 4 2" xfId="72"/>
    <cellStyle name="Normal 6" xfId="73"/>
    <cellStyle name="Normal 7" xfId="74"/>
    <cellStyle name="Normal 7 2" xfId="75"/>
    <cellStyle name="Normal_calculation -utt 2" xfId="76"/>
    <cellStyle name="Note" xfId="77"/>
    <cellStyle name="Output" xfId="78"/>
    <cellStyle name="Percent" xfId="79"/>
    <cellStyle name="Percent 2" xfId="80"/>
    <cellStyle name="Percent 2 2" xfId="81"/>
    <cellStyle name="Percent 2 2 2" xfId="82"/>
    <cellStyle name="Percent 2 3" xfId="83"/>
    <cellStyle name="Percent 2 3 2" xfId="84"/>
    <cellStyle name="Percent 6" xfId="85"/>
    <cellStyle name="Percent 6 2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437</xdr:row>
      <xdr:rowOff>0</xdr:rowOff>
    </xdr:from>
    <xdr:to>
      <xdr:col>6</xdr:col>
      <xdr:colOff>533400</xdr:colOff>
      <xdr:row>437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314950" y="799147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437</xdr:row>
      <xdr:rowOff>0</xdr:rowOff>
    </xdr:from>
    <xdr:to>
      <xdr:col>3</xdr:col>
      <xdr:colOff>333375</xdr:colOff>
      <xdr:row>437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647950" y="799147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437</xdr:row>
      <xdr:rowOff>0</xdr:rowOff>
    </xdr:from>
    <xdr:to>
      <xdr:col>5</xdr:col>
      <xdr:colOff>285750</xdr:colOff>
      <xdr:row>437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4943475" y="799147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6"/>
  <sheetViews>
    <sheetView tabSelected="1" view="pageBreakPreview" zoomScaleNormal="106" zoomScaleSheetLayoutView="100" zoomScalePageLayoutView="0" workbookViewId="0" topLeftCell="A580">
      <selection activeCell="G605" sqref="G605"/>
    </sheetView>
  </sheetViews>
  <sheetFormatPr defaultColWidth="9.140625" defaultRowHeight="12.75"/>
  <cols>
    <col min="1" max="1" width="12.7109375" style="9" customWidth="1"/>
    <col min="2" max="2" width="17.57421875" style="9" customWidth="1"/>
    <col min="3" max="3" width="17.7109375" style="9" customWidth="1"/>
    <col min="4" max="4" width="14.57421875" style="9" customWidth="1"/>
    <col min="5" max="5" width="16.140625" style="9" customWidth="1"/>
    <col min="6" max="6" width="17.00390625" style="9" customWidth="1"/>
    <col min="7" max="8" width="13.421875" style="9" customWidth="1"/>
    <col min="9" max="9" width="15.57421875" style="9" customWidth="1"/>
    <col min="10" max="10" width="11.57421875" style="9" customWidth="1"/>
    <col min="11" max="11" width="12.421875" style="9" customWidth="1"/>
    <col min="12" max="16384" width="9.140625" style="9" customWidth="1"/>
  </cols>
  <sheetData>
    <row r="1" spans="1:9" ht="14.25">
      <c r="A1" s="341" t="s">
        <v>0</v>
      </c>
      <c r="B1" s="342"/>
      <c r="C1" s="342"/>
      <c r="D1" s="342"/>
      <c r="E1" s="342"/>
      <c r="F1" s="342"/>
      <c r="G1" s="342"/>
      <c r="H1" s="342"/>
      <c r="I1" s="343"/>
    </row>
    <row r="2" spans="1:9" ht="14.25">
      <c r="A2" s="344" t="s">
        <v>1</v>
      </c>
      <c r="B2" s="345"/>
      <c r="C2" s="345"/>
      <c r="D2" s="345"/>
      <c r="E2" s="345"/>
      <c r="F2" s="345"/>
      <c r="G2" s="345"/>
      <c r="H2" s="345"/>
      <c r="I2" s="346"/>
    </row>
    <row r="3" spans="1:9" ht="14.25">
      <c r="A3" s="344" t="s">
        <v>154</v>
      </c>
      <c r="B3" s="345"/>
      <c r="C3" s="345"/>
      <c r="D3" s="345"/>
      <c r="E3" s="345"/>
      <c r="F3" s="345"/>
      <c r="G3" s="345"/>
      <c r="H3" s="345"/>
      <c r="I3" s="346"/>
    </row>
    <row r="4" spans="1:9" ht="5.25" customHeight="1">
      <c r="A4" s="4"/>
      <c r="B4" s="5"/>
      <c r="C4" s="5"/>
      <c r="D4" s="5"/>
      <c r="E4" s="5"/>
      <c r="F4" s="5"/>
      <c r="G4" s="6"/>
      <c r="H4" s="6"/>
      <c r="I4" s="7"/>
    </row>
    <row r="5" spans="1:9" ht="14.25">
      <c r="A5" s="347" t="s">
        <v>153</v>
      </c>
      <c r="B5" s="348"/>
      <c r="C5" s="348"/>
      <c r="D5" s="348"/>
      <c r="E5" s="348"/>
      <c r="F5" s="348"/>
      <c r="G5" s="348"/>
      <c r="H5" s="348"/>
      <c r="I5" s="349"/>
    </row>
    <row r="6" spans="1:6" ht="5.25" customHeight="1">
      <c r="A6" s="8"/>
      <c r="B6" s="8"/>
      <c r="C6" s="8"/>
      <c r="D6" s="8"/>
      <c r="E6" s="8"/>
      <c r="F6" s="8"/>
    </row>
    <row r="7" spans="1:9" ht="14.25">
      <c r="A7" s="350" t="s">
        <v>2</v>
      </c>
      <c r="B7" s="350"/>
      <c r="C7" s="350"/>
      <c r="D7" s="350"/>
      <c r="E7" s="350"/>
      <c r="F7" s="350"/>
      <c r="G7" s="350"/>
      <c r="H7" s="350"/>
      <c r="I7" s="350"/>
    </row>
    <row r="8" ht="4.5" customHeight="1"/>
    <row r="9" spans="1:9" ht="14.25">
      <c r="A9" s="350" t="s">
        <v>240</v>
      </c>
      <c r="B9" s="350"/>
      <c r="C9" s="350"/>
      <c r="D9" s="350"/>
      <c r="E9" s="350"/>
      <c r="F9" s="350"/>
      <c r="G9" s="350"/>
      <c r="H9" s="350"/>
      <c r="I9" s="350"/>
    </row>
    <row r="10" ht="6.75" customHeight="1"/>
    <row r="11" spans="1:9" ht="14.25">
      <c r="A11" s="10" t="s">
        <v>3</v>
      </c>
      <c r="B11" s="10"/>
      <c r="C11" s="10"/>
      <c r="D11" s="10"/>
      <c r="E11" s="10"/>
      <c r="F11" s="10"/>
      <c r="G11" s="10"/>
      <c r="H11" s="10"/>
      <c r="I11" s="10"/>
    </row>
    <row r="12" spans="1:9" ht="14.2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2.75" customHeight="1">
      <c r="A13" s="351" t="s">
        <v>4</v>
      </c>
      <c r="B13" s="351"/>
      <c r="C13" s="11"/>
      <c r="D13" s="12"/>
      <c r="E13" s="12"/>
      <c r="F13" s="10"/>
      <c r="G13" s="10"/>
      <c r="H13" s="10"/>
      <c r="I13" s="10"/>
    </row>
    <row r="14" spans="1:9" ht="6.75" customHeight="1">
      <c r="A14" s="13"/>
      <c r="B14" s="13"/>
      <c r="C14" s="11"/>
      <c r="D14" s="12"/>
      <c r="E14" s="12"/>
      <c r="F14" s="10"/>
      <c r="G14" s="10"/>
      <c r="H14" s="10"/>
      <c r="I14" s="10"/>
    </row>
    <row r="15" spans="1:9" ht="66.75" customHeight="1">
      <c r="A15" s="14" t="s">
        <v>5</v>
      </c>
      <c r="B15" s="15" t="s">
        <v>155</v>
      </c>
      <c r="C15" s="15" t="s">
        <v>156</v>
      </c>
      <c r="D15" s="15" t="s">
        <v>6</v>
      </c>
      <c r="E15" s="14" t="s">
        <v>7</v>
      </c>
      <c r="F15" s="10"/>
      <c r="G15" s="10"/>
      <c r="H15" s="10"/>
      <c r="I15" s="10"/>
    </row>
    <row r="16" spans="1:5" ht="14.25">
      <c r="A16" s="18" t="s">
        <v>8</v>
      </c>
      <c r="B16" s="282">
        <v>2945860</v>
      </c>
      <c r="C16" s="283">
        <v>2972008</v>
      </c>
      <c r="D16" s="214">
        <f>C16-B16</f>
        <v>26148</v>
      </c>
      <c r="E16" s="20">
        <f>D16/B16</f>
        <v>0.008876185562110894</v>
      </c>
    </row>
    <row r="17" spans="1:9" ht="28.5">
      <c r="A17" s="18" t="s">
        <v>9</v>
      </c>
      <c r="B17" s="282">
        <v>1651684</v>
      </c>
      <c r="C17" s="284">
        <v>1651896</v>
      </c>
      <c r="D17" s="214">
        <f>C17-B17</f>
        <v>212</v>
      </c>
      <c r="E17" s="20">
        <f>D17/B17</f>
        <v>0.00012835384976787328</v>
      </c>
      <c r="F17" s="10"/>
      <c r="G17" s="12"/>
      <c r="H17" s="12"/>
      <c r="I17" s="12"/>
    </row>
    <row r="18" spans="1:9" ht="14.25">
      <c r="A18" s="18" t="s">
        <v>126</v>
      </c>
      <c r="B18" s="312" t="s">
        <v>246</v>
      </c>
      <c r="C18" s="312" t="s">
        <v>246</v>
      </c>
      <c r="D18" s="312" t="s">
        <v>246</v>
      </c>
      <c r="E18" s="313" t="s">
        <v>246</v>
      </c>
      <c r="F18" s="10"/>
      <c r="G18" s="12"/>
      <c r="H18" s="12"/>
      <c r="I18" s="12"/>
    </row>
    <row r="19" spans="1:8" ht="14.25">
      <c r="A19" s="18" t="s">
        <v>10</v>
      </c>
      <c r="B19" s="285">
        <f>SUM(B16:B18)</f>
        <v>4597544</v>
      </c>
      <c r="C19" s="285">
        <f>SUM(C16:C18)</f>
        <v>4623904</v>
      </c>
      <c r="D19" s="214">
        <f>C19-B19</f>
        <v>26360</v>
      </c>
      <c r="E19" s="20">
        <f>D19/B19</f>
        <v>0.005733495970892285</v>
      </c>
      <c r="G19" s="123"/>
      <c r="H19" s="123"/>
    </row>
    <row r="20" spans="7:9" ht="13.5" customHeight="1">
      <c r="G20" s="30"/>
      <c r="H20" s="30"/>
      <c r="I20" s="30"/>
    </row>
    <row r="21" spans="1:4" ht="15.75" customHeight="1">
      <c r="A21" s="351" t="s">
        <v>11</v>
      </c>
      <c r="B21" s="351"/>
      <c r="C21" s="351"/>
      <c r="D21" s="351"/>
    </row>
    <row r="22" spans="1:4" ht="13.5" customHeight="1">
      <c r="A22" s="21"/>
      <c r="B22" s="21"/>
      <c r="C22" s="21"/>
      <c r="D22" s="21"/>
    </row>
    <row r="23" spans="1:7" ht="15" customHeight="1">
      <c r="A23" s="22" t="s">
        <v>13</v>
      </c>
      <c r="B23" s="287">
        <v>232</v>
      </c>
      <c r="C23" s="287">
        <v>232</v>
      </c>
      <c r="D23" s="19">
        <f>C23-B23</f>
        <v>0</v>
      </c>
      <c r="E23" s="20">
        <f>D23/B23</f>
        <v>0</v>
      </c>
      <c r="G23" s="9" t="s">
        <v>12</v>
      </c>
    </row>
    <row r="24" spans="1:7" ht="15" customHeight="1">
      <c r="A24" s="22" t="s">
        <v>14</v>
      </c>
      <c r="B24" s="287">
        <v>232</v>
      </c>
      <c r="C24" s="287">
        <v>232</v>
      </c>
      <c r="D24" s="19">
        <f>C24-B24</f>
        <v>0</v>
      </c>
      <c r="E24" s="20">
        <f>D24/B24</f>
        <v>0</v>
      </c>
      <c r="G24" s="9" t="s">
        <v>12</v>
      </c>
    </row>
    <row r="25" spans="1:5" ht="15" customHeight="1">
      <c r="A25" s="22" t="s">
        <v>126</v>
      </c>
      <c r="B25" s="310" t="s">
        <v>246</v>
      </c>
      <c r="C25" s="310" t="s">
        <v>246</v>
      </c>
      <c r="D25" s="312" t="s">
        <v>246</v>
      </c>
      <c r="E25" s="313" t="s">
        <v>246</v>
      </c>
    </row>
    <row r="26" spans="1:5" ht="15" customHeight="1">
      <c r="A26" s="351"/>
      <c r="B26" s="351"/>
      <c r="C26" s="351"/>
      <c r="D26" s="351"/>
      <c r="E26" s="26"/>
    </row>
    <row r="27" spans="1:5" ht="27.75" customHeight="1">
      <c r="A27" s="352" t="s">
        <v>157</v>
      </c>
      <c r="B27" s="352"/>
      <c r="C27" s="352"/>
      <c r="D27" s="352"/>
      <c r="E27" s="26"/>
    </row>
    <row r="28" spans="1:7" ht="57.75" customHeight="1">
      <c r="A28" s="15" t="s">
        <v>5</v>
      </c>
      <c r="B28" s="15" t="s">
        <v>15</v>
      </c>
      <c r="C28" s="15" t="s">
        <v>16</v>
      </c>
      <c r="D28" s="15" t="s">
        <v>17</v>
      </c>
      <c r="E28" s="112" t="s">
        <v>7</v>
      </c>
      <c r="G28" s="9" t="s">
        <v>12</v>
      </c>
    </row>
    <row r="29" spans="1:9" ht="14.25">
      <c r="A29" s="18" t="s">
        <v>13</v>
      </c>
      <c r="B29" s="286">
        <v>683439520</v>
      </c>
      <c r="C29" s="187">
        <v>689505856</v>
      </c>
      <c r="D29" s="19">
        <f>C29-B29</f>
        <v>6066336</v>
      </c>
      <c r="E29" s="20">
        <f>D29/B29</f>
        <v>0.008876185562110894</v>
      </c>
      <c r="G29" s="9" t="s">
        <v>12</v>
      </c>
      <c r="I29" s="9" t="s">
        <v>12</v>
      </c>
    </row>
    <row r="30" spans="1:9" ht="14.25">
      <c r="A30" s="18" t="s">
        <v>18</v>
      </c>
      <c r="B30" s="286">
        <v>383190688</v>
      </c>
      <c r="C30" s="23">
        <v>383239872</v>
      </c>
      <c r="D30" s="19">
        <f>C30-B30</f>
        <v>49184</v>
      </c>
      <c r="E30" s="20">
        <f>D30/B30</f>
        <v>0.00012835384976787328</v>
      </c>
      <c r="I30" s="9" t="s">
        <v>12</v>
      </c>
    </row>
    <row r="31" spans="1:5" ht="14.25">
      <c r="A31" s="18" t="s">
        <v>126</v>
      </c>
      <c r="B31" s="310" t="s">
        <v>245</v>
      </c>
      <c r="C31" s="311" t="s">
        <v>245</v>
      </c>
      <c r="D31" s="311" t="s">
        <v>245</v>
      </c>
      <c r="E31" s="313" t="s">
        <v>246</v>
      </c>
    </row>
    <row r="32" spans="1:8" ht="17.25" customHeight="1">
      <c r="A32" s="18" t="s">
        <v>10</v>
      </c>
      <c r="B32" s="286">
        <f>SUM(B29:B31)</f>
        <v>1066630208</v>
      </c>
      <c r="C32" s="23">
        <f>SUM(C29:C31)</f>
        <v>1072745728</v>
      </c>
      <c r="D32" s="19">
        <f>C32-B32</f>
        <v>6115520</v>
      </c>
      <c r="E32" s="20">
        <f>D32/B32</f>
        <v>0.005733495970892285</v>
      </c>
      <c r="G32" s="9">
        <f>B32/10000000</f>
        <v>106.6630208</v>
      </c>
      <c r="H32" s="9">
        <f>C32/10000000</f>
        <v>107.2745728</v>
      </c>
    </row>
    <row r="33" spans="1:7" ht="14.25">
      <c r="A33" s="13"/>
      <c r="B33" s="13"/>
      <c r="C33" s="13"/>
      <c r="D33" s="13"/>
      <c r="E33" s="26"/>
      <c r="G33" s="9">
        <f>H32-G32</f>
        <v>0.6115520000000032</v>
      </c>
    </row>
    <row r="34" spans="1:8" ht="18" customHeight="1">
      <c r="A34" s="353" t="s">
        <v>19</v>
      </c>
      <c r="B34" s="353"/>
      <c r="C34" s="353"/>
      <c r="D34" s="290"/>
      <c r="E34" s="291"/>
      <c r="F34" s="292"/>
      <c r="G34" s="293"/>
      <c r="H34" s="293"/>
    </row>
    <row r="35" spans="1:8" ht="18" customHeight="1">
      <c r="A35" s="354" t="s">
        <v>158</v>
      </c>
      <c r="B35" s="354"/>
      <c r="C35" s="354"/>
      <c r="D35" s="354"/>
      <c r="E35" s="354"/>
      <c r="F35" s="354"/>
      <c r="G35" s="354"/>
      <c r="H35" s="294"/>
    </row>
    <row r="36" spans="1:8" ht="43.5" customHeight="1">
      <c r="A36" s="288" t="s">
        <v>20</v>
      </c>
      <c r="B36" s="288" t="s">
        <v>21</v>
      </c>
      <c r="C36" s="288" t="s">
        <v>22</v>
      </c>
      <c r="D36" s="288" t="s">
        <v>23</v>
      </c>
      <c r="E36" s="289" t="s">
        <v>24</v>
      </c>
      <c r="F36" s="288" t="s">
        <v>25</v>
      </c>
      <c r="G36" s="279"/>
      <c r="H36" s="279"/>
    </row>
    <row r="37" spans="1:8" ht="12.75" customHeight="1">
      <c r="A37" s="288">
        <v>1</v>
      </c>
      <c r="B37" s="288">
        <v>2</v>
      </c>
      <c r="C37" s="288">
        <v>3</v>
      </c>
      <c r="D37" s="288">
        <v>4</v>
      </c>
      <c r="E37" s="288" t="s">
        <v>26</v>
      </c>
      <c r="F37" s="288">
        <v>6</v>
      </c>
      <c r="G37" s="279"/>
      <c r="H37" s="279"/>
    </row>
    <row r="38" spans="1:8" ht="12.75" customHeight="1">
      <c r="A38" s="295">
        <v>1</v>
      </c>
      <c r="B38" s="296" t="s">
        <v>207</v>
      </c>
      <c r="C38" s="295">
        <v>726</v>
      </c>
      <c r="D38" s="295">
        <v>726</v>
      </c>
      <c r="E38" s="295">
        <f>C38-D38</f>
        <v>0</v>
      </c>
      <c r="F38" s="297">
        <f>E38/C38</f>
        <v>0</v>
      </c>
      <c r="G38" s="279"/>
      <c r="H38" s="279"/>
    </row>
    <row r="39" spans="1:8" ht="12.75" customHeight="1">
      <c r="A39" s="295">
        <v>2</v>
      </c>
      <c r="B39" s="296" t="s">
        <v>208</v>
      </c>
      <c r="C39" s="295">
        <v>1074</v>
      </c>
      <c r="D39" s="295">
        <v>1074</v>
      </c>
      <c r="E39" s="295">
        <f aca="true" t="shared" si="0" ref="E39:E71">C39-D39</f>
        <v>0</v>
      </c>
      <c r="F39" s="297">
        <f aca="true" t="shared" si="1" ref="F39:F71">E39/C39</f>
        <v>0</v>
      </c>
      <c r="G39" s="279"/>
      <c r="H39" s="279"/>
    </row>
    <row r="40" spans="1:8" ht="12.75" customHeight="1">
      <c r="A40" s="295">
        <v>3</v>
      </c>
      <c r="B40" s="296" t="s">
        <v>209</v>
      </c>
      <c r="C40" s="295">
        <v>1722</v>
      </c>
      <c r="D40" s="295">
        <v>1722</v>
      </c>
      <c r="E40" s="295">
        <f t="shared" si="0"/>
        <v>0</v>
      </c>
      <c r="F40" s="297">
        <f t="shared" si="1"/>
        <v>0</v>
      </c>
      <c r="G40" s="279"/>
      <c r="H40" s="279"/>
    </row>
    <row r="41" spans="1:8" ht="12.75" customHeight="1">
      <c r="A41" s="295">
        <v>4</v>
      </c>
      <c r="B41" s="296" t="s">
        <v>210</v>
      </c>
      <c r="C41" s="295">
        <v>613</v>
      </c>
      <c r="D41" s="295">
        <v>613</v>
      </c>
      <c r="E41" s="295">
        <f t="shared" si="0"/>
        <v>0</v>
      </c>
      <c r="F41" s="297">
        <f t="shared" si="1"/>
        <v>0</v>
      </c>
      <c r="G41" s="279"/>
      <c r="H41" s="279"/>
    </row>
    <row r="42" spans="1:8" ht="12.75" customHeight="1">
      <c r="A42" s="295">
        <v>5</v>
      </c>
      <c r="B42" s="296" t="s">
        <v>211</v>
      </c>
      <c r="C42" s="295">
        <v>3049</v>
      </c>
      <c r="D42" s="295">
        <v>3049</v>
      </c>
      <c r="E42" s="295">
        <f t="shared" si="0"/>
        <v>0</v>
      </c>
      <c r="F42" s="297">
        <f t="shared" si="1"/>
        <v>0</v>
      </c>
      <c r="G42" s="279"/>
      <c r="H42" s="279"/>
    </row>
    <row r="43" spans="1:8" ht="12.75" customHeight="1">
      <c r="A43" s="295">
        <v>6</v>
      </c>
      <c r="B43" s="296" t="s">
        <v>212</v>
      </c>
      <c r="C43" s="295">
        <v>639</v>
      </c>
      <c r="D43" s="295">
        <v>639</v>
      </c>
      <c r="E43" s="295">
        <f t="shared" si="0"/>
        <v>0</v>
      </c>
      <c r="F43" s="297">
        <f t="shared" si="1"/>
        <v>0</v>
      </c>
      <c r="G43" s="279"/>
      <c r="H43" s="279"/>
    </row>
    <row r="44" spans="1:8" ht="12.75" customHeight="1">
      <c r="A44" s="295">
        <v>7</v>
      </c>
      <c r="B44" s="296" t="s">
        <v>213</v>
      </c>
      <c r="C44" s="295">
        <v>1415</v>
      </c>
      <c r="D44" s="295">
        <v>1415</v>
      </c>
      <c r="E44" s="295">
        <f t="shared" si="0"/>
        <v>0</v>
      </c>
      <c r="F44" s="297">
        <f t="shared" si="1"/>
        <v>0</v>
      </c>
      <c r="G44" s="279"/>
      <c r="H44" s="279"/>
    </row>
    <row r="45" spans="1:8" ht="12.75" customHeight="1">
      <c r="A45" s="295">
        <v>8</v>
      </c>
      <c r="B45" s="296" t="s">
        <v>214</v>
      </c>
      <c r="C45" s="295">
        <v>1110</v>
      </c>
      <c r="D45" s="295">
        <v>1110</v>
      </c>
      <c r="E45" s="295">
        <f t="shared" si="0"/>
        <v>0</v>
      </c>
      <c r="F45" s="297">
        <f t="shared" si="1"/>
        <v>0</v>
      </c>
      <c r="G45" s="279"/>
      <c r="H45" s="279"/>
    </row>
    <row r="46" spans="1:8" ht="12.75" customHeight="1">
      <c r="A46" s="295">
        <v>9</v>
      </c>
      <c r="B46" s="296" t="s">
        <v>215</v>
      </c>
      <c r="C46" s="295">
        <v>640</v>
      </c>
      <c r="D46" s="295">
        <v>640</v>
      </c>
      <c r="E46" s="295">
        <f t="shared" si="0"/>
        <v>0</v>
      </c>
      <c r="F46" s="297">
        <f t="shared" si="1"/>
        <v>0</v>
      </c>
      <c r="G46" s="279"/>
      <c r="H46" s="279"/>
    </row>
    <row r="47" spans="1:8" ht="12.75" customHeight="1">
      <c r="A47" s="295">
        <v>10</v>
      </c>
      <c r="B47" s="296" t="s">
        <v>216</v>
      </c>
      <c r="C47" s="295">
        <v>787</v>
      </c>
      <c r="D47" s="295">
        <v>787</v>
      </c>
      <c r="E47" s="295">
        <f t="shared" si="0"/>
        <v>0</v>
      </c>
      <c r="F47" s="297">
        <f t="shared" si="1"/>
        <v>0</v>
      </c>
      <c r="G47" s="279"/>
      <c r="H47" s="279"/>
    </row>
    <row r="48" spans="1:8" ht="12.75" customHeight="1">
      <c r="A48" s="295">
        <v>11</v>
      </c>
      <c r="B48" s="296" t="s">
        <v>217</v>
      </c>
      <c r="C48" s="295">
        <v>390</v>
      </c>
      <c r="D48" s="295">
        <v>390</v>
      </c>
      <c r="E48" s="295">
        <f t="shared" si="0"/>
        <v>0</v>
      </c>
      <c r="F48" s="297">
        <f t="shared" si="1"/>
        <v>0</v>
      </c>
      <c r="G48" s="279"/>
      <c r="H48" s="279"/>
    </row>
    <row r="49" spans="1:8" ht="12.75" customHeight="1">
      <c r="A49" s="295">
        <v>12</v>
      </c>
      <c r="B49" s="296" t="s">
        <v>218</v>
      </c>
      <c r="C49" s="295">
        <v>706</v>
      </c>
      <c r="D49" s="295">
        <v>706</v>
      </c>
      <c r="E49" s="295">
        <f t="shared" si="0"/>
        <v>0</v>
      </c>
      <c r="F49" s="297">
        <f t="shared" si="1"/>
        <v>0</v>
      </c>
      <c r="G49" s="279"/>
      <c r="H49" s="279"/>
    </row>
    <row r="50" spans="1:8" ht="12.75" customHeight="1">
      <c r="A50" s="295">
        <v>13</v>
      </c>
      <c r="B50" s="296" t="s">
        <v>219</v>
      </c>
      <c r="C50" s="295">
        <v>571</v>
      </c>
      <c r="D50" s="295">
        <v>571</v>
      </c>
      <c r="E50" s="295">
        <f t="shared" si="0"/>
        <v>0</v>
      </c>
      <c r="F50" s="297">
        <f t="shared" si="1"/>
        <v>0</v>
      </c>
      <c r="G50" s="279"/>
      <c r="H50" s="279"/>
    </row>
    <row r="51" spans="1:8" ht="12.75" customHeight="1">
      <c r="A51" s="295">
        <v>14</v>
      </c>
      <c r="B51" s="296" t="s">
        <v>220</v>
      </c>
      <c r="C51" s="295">
        <v>1430</v>
      </c>
      <c r="D51" s="295">
        <v>1430</v>
      </c>
      <c r="E51" s="295">
        <f t="shared" si="0"/>
        <v>0</v>
      </c>
      <c r="F51" s="297">
        <f t="shared" si="1"/>
        <v>0</v>
      </c>
      <c r="G51" s="279"/>
      <c r="H51" s="279"/>
    </row>
    <row r="52" spans="1:8" ht="12.75" customHeight="1">
      <c r="A52" s="295">
        <v>15</v>
      </c>
      <c r="B52" s="296" t="s">
        <v>221</v>
      </c>
      <c r="C52" s="295">
        <v>880</v>
      </c>
      <c r="D52" s="295">
        <v>880</v>
      </c>
      <c r="E52" s="295">
        <f t="shared" si="0"/>
        <v>0</v>
      </c>
      <c r="F52" s="297">
        <f t="shared" si="1"/>
        <v>0</v>
      </c>
      <c r="G52" s="279"/>
      <c r="H52" s="279"/>
    </row>
    <row r="53" spans="1:8" ht="12.75" customHeight="1">
      <c r="A53" s="295">
        <v>16</v>
      </c>
      <c r="B53" s="296" t="s">
        <v>222</v>
      </c>
      <c r="C53" s="295">
        <v>327</v>
      </c>
      <c r="D53" s="295">
        <v>327</v>
      </c>
      <c r="E53" s="295">
        <f t="shared" si="0"/>
        <v>0</v>
      </c>
      <c r="F53" s="297">
        <f t="shared" si="1"/>
        <v>0</v>
      </c>
      <c r="G53" s="279"/>
      <c r="H53" s="279"/>
    </row>
    <row r="54" spans="1:8" ht="12.75" customHeight="1">
      <c r="A54" s="295">
        <v>17</v>
      </c>
      <c r="B54" s="296" t="s">
        <v>223</v>
      </c>
      <c r="C54" s="295">
        <v>1484</v>
      </c>
      <c r="D54" s="295">
        <v>1484</v>
      </c>
      <c r="E54" s="295">
        <f t="shared" si="0"/>
        <v>0</v>
      </c>
      <c r="F54" s="297">
        <f t="shared" si="1"/>
        <v>0</v>
      </c>
      <c r="G54" s="279"/>
      <c r="H54" s="279"/>
    </row>
    <row r="55" spans="1:8" ht="12.75" customHeight="1">
      <c r="A55" s="295">
        <v>18</v>
      </c>
      <c r="B55" s="296" t="s">
        <v>224</v>
      </c>
      <c r="C55" s="295">
        <v>808</v>
      </c>
      <c r="D55" s="295">
        <v>808</v>
      </c>
      <c r="E55" s="295">
        <f t="shared" si="0"/>
        <v>0</v>
      </c>
      <c r="F55" s="297">
        <f t="shared" si="1"/>
        <v>0</v>
      </c>
      <c r="G55" s="279"/>
      <c r="H55" s="279"/>
    </row>
    <row r="56" spans="1:8" ht="12.75" customHeight="1">
      <c r="A56" s="295">
        <v>19</v>
      </c>
      <c r="B56" s="296" t="s">
        <v>225</v>
      </c>
      <c r="C56" s="295">
        <v>986</v>
      </c>
      <c r="D56" s="295">
        <v>986</v>
      </c>
      <c r="E56" s="295">
        <f t="shared" si="0"/>
        <v>0</v>
      </c>
      <c r="F56" s="297">
        <f t="shared" si="1"/>
        <v>0</v>
      </c>
      <c r="G56" s="279"/>
      <c r="H56" s="279"/>
    </row>
    <row r="57" spans="1:8" ht="12.75" customHeight="1">
      <c r="A57" s="295">
        <v>20</v>
      </c>
      <c r="B57" s="296" t="s">
        <v>226</v>
      </c>
      <c r="C57" s="295">
        <v>818</v>
      </c>
      <c r="D57" s="295">
        <v>818</v>
      </c>
      <c r="E57" s="295">
        <f t="shared" si="0"/>
        <v>0</v>
      </c>
      <c r="F57" s="297">
        <f t="shared" si="1"/>
        <v>0</v>
      </c>
      <c r="G57" s="279"/>
      <c r="H57" s="279"/>
    </row>
    <row r="58" spans="1:8" ht="12.75" customHeight="1">
      <c r="A58" s="295">
        <v>21</v>
      </c>
      <c r="B58" s="296" t="s">
        <v>227</v>
      </c>
      <c r="C58" s="295">
        <v>505</v>
      </c>
      <c r="D58" s="295">
        <v>505</v>
      </c>
      <c r="E58" s="295">
        <f t="shared" si="0"/>
        <v>0</v>
      </c>
      <c r="F58" s="297">
        <f t="shared" si="1"/>
        <v>0</v>
      </c>
      <c r="G58" s="279"/>
      <c r="H58" s="279"/>
    </row>
    <row r="59" spans="1:8" ht="12.75" customHeight="1">
      <c r="A59" s="295">
        <v>22</v>
      </c>
      <c r="B59" s="296" t="s">
        <v>228</v>
      </c>
      <c r="C59" s="295">
        <v>2009</v>
      </c>
      <c r="D59" s="295">
        <v>2009</v>
      </c>
      <c r="E59" s="295">
        <f t="shared" si="0"/>
        <v>0</v>
      </c>
      <c r="F59" s="297">
        <f t="shared" si="1"/>
        <v>0</v>
      </c>
      <c r="G59" s="279"/>
      <c r="H59" s="279"/>
    </row>
    <row r="60" spans="1:8" ht="12.75" customHeight="1">
      <c r="A60" s="295">
        <v>23</v>
      </c>
      <c r="B60" s="296" t="s">
        <v>229</v>
      </c>
      <c r="C60" s="295">
        <v>715</v>
      </c>
      <c r="D60" s="295">
        <v>715</v>
      </c>
      <c r="E60" s="295">
        <f t="shared" si="0"/>
        <v>0</v>
      </c>
      <c r="F60" s="297">
        <f t="shared" si="1"/>
        <v>0</v>
      </c>
      <c r="G60" s="279"/>
      <c r="H60" s="279"/>
    </row>
    <row r="61" spans="1:8" ht="12.75" customHeight="1">
      <c r="A61" s="295">
        <v>24</v>
      </c>
      <c r="B61" s="296" t="s">
        <v>230</v>
      </c>
      <c r="C61" s="295">
        <v>428</v>
      </c>
      <c r="D61" s="295">
        <v>428</v>
      </c>
      <c r="E61" s="295">
        <f t="shared" si="0"/>
        <v>0</v>
      </c>
      <c r="F61" s="297">
        <f t="shared" si="1"/>
        <v>0</v>
      </c>
      <c r="G61" s="279"/>
      <c r="H61" s="279"/>
    </row>
    <row r="62" spans="1:8" ht="12.75" customHeight="1">
      <c r="A62" s="295">
        <v>25</v>
      </c>
      <c r="B62" s="296" t="s">
        <v>231</v>
      </c>
      <c r="C62" s="295">
        <v>1409</v>
      </c>
      <c r="D62" s="295">
        <v>1409</v>
      </c>
      <c r="E62" s="295">
        <f t="shared" si="0"/>
        <v>0</v>
      </c>
      <c r="F62" s="297">
        <f t="shared" si="1"/>
        <v>0</v>
      </c>
      <c r="G62" s="279"/>
      <c r="H62" s="279"/>
    </row>
    <row r="63" spans="1:8" ht="12.75" customHeight="1">
      <c r="A63" s="295">
        <v>26</v>
      </c>
      <c r="B63" s="296" t="s">
        <v>232</v>
      </c>
      <c r="C63" s="295">
        <v>604</v>
      </c>
      <c r="D63" s="295">
        <v>604</v>
      </c>
      <c r="E63" s="295">
        <f t="shared" si="0"/>
        <v>0</v>
      </c>
      <c r="F63" s="297">
        <f t="shared" si="1"/>
        <v>0</v>
      </c>
      <c r="G63" s="279"/>
      <c r="H63" s="279"/>
    </row>
    <row r="64" spans="1:8" ht="12.75" customHeight="1">
      <c r="A64" s="295">
        <v>27</v>
      </c>
      <c r="B64" s="296" t="s">
        <v>233</v>
      </c>
      <c r="C64" s="295">
        <v>841</v>
      </c>
      <c r="D64" s="295">
        <v>841</v>
      </c>
      <c r="E64" s="295">
        <f t="shared" si="0"/>
        <v>0</v>
      </c>
      <c r="F64" s="297">
        <f t="shared" si="1"/>
        <v>0</v>
      </c>
      <c r="G64" s="279"/>
      <c r="H64" s="279"/>
    </row>
    <row r="65" spans="1:8" ht="12.75" customHeight="1">
      <c r="A65" s="295">
        <v>28</v>
      </c>
      <c r="B65" s="296" t="s">
        <v>234</v>
      </c>
      <c r="C65" s="295">
        <v>849</v>
      </c>
      <c r="D65" s="295">
        <v>849</v>
      </c>
      <c r="E65" s="295">
        <f t="shared" si="0"/>
        <v>0</v>
      </c>
      <c r="F65" s="297">
        <f t="shared" si="1"/>
        <v>0</v>
      </c>
      <c r="G65" s="279"/>
      <c r="H65" s="279"/>
    </row>
    <row r="66" spans="1:8" ht="12.75" customHeight="1">
      <c r="A66" s="295">
        <v>29</v>
      </c>
      <c r="B66" s="296" t="s">
        <v>235</v>
      </c>
      <c r="C66" s="295">
        <v>509</v>
      </c>
      <c r="D66" s="295">
        <v>509</v>
      </c>
      <c r="E66" s="295">
        <f t="shared" si="0"/>
        <v>0</v>
      </c>
      <c r="F66" s="297">
        <f t="shared" si="1"/>
        <v>0</v>
      </c>
      <c r="G66" s="279"/>
      <c r="H66" s="279"/>
    </row>
    <row r="67" spans="1:8" ht="12.75" customHeight="1">
      <c r="A67" s="295">
        <v>30</v>
      </c>
      <c r="B67" s="296" t="s">
        <v>236</v>
      </c>
      <c r="C67" s="295">
        <v>617</v>
      </c>
      <c r="D67" s="295">
        <v>617</v>
      </c>
      <c r="E67" s="295">
        <f t="shared" si="0"/>
        <v>0</v>
      </c>
      <c r="F67" s="297">
        <f t="shared" si="1"/>
        <v>0</v>
      </c>
      <c r="G67" s="279"/>
      <c r="H67" s="279"/>
    </row>
    <row r="68" spans="1:8" ht="12.75" customHeight="1">
      <c r="A68" s="295">
        <v>31</v>
      </c>
      <c r="B68" s="296" t="s">
        <v>237</v>
      </c>
      <c r="C68" s="295">
        <v>466</v>
      </c>
      <c r="D68" s="295">
        <v>466</v>
      </c>
      <c r="E68" s="295">
        <f t="shared" si="0"/>
        <v>0</v>
      </c>
      <c r="F68" s="297">
        <f t="shared" si="1"/>
        <v>0</v>
      </c>
      <c r="G68" s="279"/>
      <c r="H68" s="279"/>
    </row>
    <row r="69" spans="1:8" ht="12.75" customHeight="1">
      <c r="A69" s="295">
        <v>32</v>
      </c>
      <c r="B69" s="296" t="s">
        <v>238</v>
      </c>
      <c r="C69" s="295">
        <v>730</v>
      </c>
      <c r="D69" s="295">
        <v>730</v>
      </c>
      <c r="E69" s="295">
        <f t="shared" si="0"/>
        <v>0</v>
      </c>
      <c r="F69" s="297">
        <f t="shared" si="1"/>
        <v>0</v>
      </c>
      <c r="G69" s="279"/>
      <c r="H69" s="279"/>
    </row>
    <row r="70" spans="1:8" ht="12.75" customHeight="1">
      <c r="A70" s="295">
        <v>33</v>
      </c>
      <c r="B70" s="296" t="s">
        <v>239</v>
      </c>
      <c r="C70" s="295">
        <v>2453</v>
      </c>
      <c r="D70" s="295">
        <v>2453</v>
      </c>
      <c r="E70" s="295">
        <f t="shared" si="0"/>
        <v>0</v>
      </c>
      <c r="F70" s="297">
        <f t="shared" si="1"/>
        <v>0</v>
      </c>
      <c r="G70" s="279" t="s">
        <v>12</v>
      </c>
      <c r="H70" s="279"/>
    </row>
    <row r="71" spans="1:8" ht="17.25" customHeight="1">
      <c r="A71" s="298"/>
      <c r="B71" s="299" t="s">
        <v>27</v>
      </c>
      <c r="C71" s="300">
        <f>SUM(C38:C70)</f>
        <v>32310</v>
      </c>
      <c r="D71" s="300">
        <v>32310</v>
      </c>
      <c r="E71" s="301">
        <f t="shared" si="0"/>
        <v>0</v>
      </c>
      <c r="F71" s="302">
        <f t="shared" si="1"/>
        <v>0</v>
      </c>
      <c r="G71" s="279"/>
      <c r="H71" s="279"/>
    </row>
    <row r="72" spans="1:8" ht="12.75" customHeight="1">
      <c r="A72" s="24"/>
      <c r="B72" s="34"/>
      <c r="C72" s="35"/>
      <c r="D72" s="35"/>
      <c r="E72" s="35"/>
      <c r="F72" s="36"/>
      <c r="G72" s="30"/>
      <c r="H72" s="30"/>
    </row>
    <row r="73" spans="1:9" ht="12.75" customHeight="1">
      <c r="A73" s="354" t="s">
        <v>191</v>
      </c>
      <c r="B73" s="354"/>
      <c r="C73" s="354"/>
      <c r="D73" s="354"/>
      <c r="E73" s="354"/>
      <c r="F73" s="354"/>
      <c r="G73" s="354"/>
      <c r="H73" s="354"/>
      <c r="I73" s="354"/>
    </row>
    <row r="74" spans="1:9" ht="45.75" customHeight="1">
      <c r="A74" s="288" t="s">
        <v>20</v>
      </c>
      <c r="B74" s="288" t="s">
        <v>21</v>
      </c>
      <c r="C74" s="288" t="s">
        <v>22</v>
      </c>
      <c r="D74" s="288" t="s">
        <v>23</v>
      </c>
      <c r="E74" s="289" t="s">
        <v>24</v>
      </c>
      <c r="F74" s="288" t="s">
        <v>25</v>
      </c>
      <c r="G74" s="279"/>
      <c r="H74" s="279"/>
      <c r="I74" s="278"/>
    </row>
    <row r="75" spans="1:9" ht="12.75" customHeight="1">
      <c r="A75" s="288">
        <v>1</v>
      </c>
      <c r="B75" s="288">
        <v>2</v>
      </c>
      <c r="C75" s="288">
        <v>3</v>
      </c>
      <c r="D75" s="288">
        <v>4</v>
      </c>
      <c r="E75" s="288" t="s">
        <v>26</v>
      </c>
      <c r="F75" s="288">
        <v>6</v>
      </c>
      <c r="G75" s="279"/>
      <c r="H75" s="279"/>
      <c r="I75" s="278"/>
    </row>
    <row r="76" spans="1:9" ht="12.75" customHeight="1">
      <c r="A76" s="295">
        <v>1</v>
      </c>
      <c r="B76" s="296" t="str">
        <f>B38</f>
        <v>Ajmer</v>
      </c>
      <c r="C76" s="295">
        <v>1157</v>
      </c>
      <c r="D76" s="295">
        <v>1157</v>
      </c>
      <c r="E76" s="295">
        <f>C76-D76</f>
        <v>0</v>
      </c>
      <c r="F76" s="297">
        <f>E76/C76</f>
        <v>0</v>
      </c>
      <c r="G76" s="279"/>
      <c r="H76" s="279"/>
      <c r="I76" s="278"/>
    </row>
    <row r="77" spans="1:9" ht="12.75" customHeight="1">
      <c r="A77" s="295">
        <v>2</v>
      </c>
      <c r="B77" s="296" t="str">
        <f aca="true" t="shared" si="2" ref="B77:B108">B39</f>
        <v>Alwar</v>
      </c>
      <c r="C77" s="295">
        <v>1779</v>
      </c>
      <c r="D77" s="295">
        <v>1779</v>
      </c>
      <c r="E77" s="295">
        <f aca="true" t="shared" si="3" ref="E77:E109">C77-D77</f>
        <v>0</v>
      </c>
      <c r="F77" s="297">
        <f aca="true" t="shared" si="4" ref="F77:F109">E77/C77</f>
        <v>0</v>
      </c>
      <c r="G77" s="279"/>
      <c r="H77" s="279"/>
      <c r="I77" s="278"/>
    </row>
    <row r="78" spans="1:9" ht="12.75" customHeight="1">
      <c r="A78" s="295">
        <v>3</v>
      </c>
      <c r="B78" s="296" t="str">
        <f t="shared" si="2"/>
        <v>Banswara</v>
      </c>
      <c r="C78" s="295">
        <v>955</v>
      </c>
      <c r="D78" s="295">
        <v>955</v>
      </c>
      <c r="E78" s="295">
        <f t="shared" si="3"/>
        <v>0</v>
      </c>
      <c r="F78" s="297">
        <f t="shared" si="4"/>
        <v>0</v>
      </c>
      <c r="G78" s="279"/>
      <c r="H78" s="279"/>
      <c r="I78" s="278"/>
    </row>
    <row r="79" spans="1:9" ht="12.75" customHeight="1">
      <c r="A79" s="295">
        <v>4</v>
      </c>
      <c r="B79" s="296" t="str">
        <f t="shared" si="2"/>
        <v>Baran</v>
      </c>
      <c r="C79" s="295">
        <v>649</v>
      </c>
      <c r="D79" s="295">
        <v>649</v>
      </c>
      <c r="E79" s="295">
        <f t="shared" si="3"/>
        <v>0</v>
      </c>
      <c r="F79" s="297">
        <f t="shared" si="4"/>
        <v>0</v>
      </c>
      <c r="G79" s="279"/>
      <c r="H79" s="279"/>
      <c r="I79" s="278"/>
    </row>
    <row r="80" spans="1:9" ht="12.75" customHeight="1">
      <c r="A80" s="295">
        <v>5</v>
      </c>
      <c r="B80" s="296" t="str">
        <f t="shared" si="2"/>
        <v>Barmer</v>
      </c>
      <c r="C80" s="295">
        <v>1846</v>
      </c>
      <c r="D80" s="295">
        <v>1846</v>
      </c>
      <c r="E80" s="295">
        <f t="shared" si="3"/>
        <v>0</v>
      </c>
      <c r="F80" s="297">
        <f t="shared" si="4"/>
        <v>0</v>
      </c>
      <c r="G80" s="279"/>
      <c r="H80" s="279"/>
      <c r="I80" s="278"/>
    </row>
    <row r="81" spans="1:9" ht="12.75" customHeight="1">
      <c r="A81" s="295">
        <v>6</v>
      </c>
      <c r="B81" s="296" t="str">
        <f t="shared" si="2"/>
        <v>Bharatpur</v>
      </c>
      <c r="C81" s="295">
        <v>1026</v>
      </c>
      <c r="D81" s="295">
        <v>1026</v>
      </c>
      <c r="E81" s="295">
        <f t="shared" si="3"/>
        <v>0</v>
      </c>
      <c r="F81" s="297">
        <f t="shared" si="4"/>
        <v>0</v>
      </c>
      <c r="G81" s="279"/>
      <c r="H81" s="279"/>
      <c r="I81" s="278"/>
    </row>
    <row r="82" spans="1:9" ht="12.75" customHeight="1">
      <c r="A82" s="295">
        <v>7</v>
      </c>
      <c r="B82" s="296" t="str">
        <f t="shared" si="2"/>
        <v>Bhilwara</v>
      </c>
      <c r="C82" s="295">
        <v>1487</v>
      </c>
      <c r="D82" s="295">
        <v>1487</v>
      </c>
      <c r="E82" s="295">
        <f t="shared" si="3"/>
        <v>0</v>
      </c>
      <c r="F82" s="297">
        <f t="shared" si="4"/>
        <v>0</v>
      </c>
      <c r="G82" s="279"/>
      <c r="H82" s="279"/>
      <c r="I82" s="278"/>
    </row>
    <row r="83" spans="1:9" ht="12.75" customHeight="1">
      <c r="A83" s="295">
        <v>8</v>
      </c>
      <c r="B83" s="296" t="str">
        <f t="shared" si="2"/>
        <v>Bikaner</v>
      </c>
      <c r="C83" s="295">
        <v>799</v>
      </c>
      <c r="D83" s="295">
        <v>799</v>
      </c>
      <c r="E83" s="295">
        <f t="shared" si="3"/>
        <v>0</v>
      </c>
      <c r="F83" s="297">
        <f t="shared" si="4"/>
        <v>0</v>
      </c>
      <c r="G83" s="279"/>
      <c r="H83" s="279"/>
      <c r="I83" s="278"/>
    </row>
    <row r="84" spans="1:9" ht="12.75" customHeight="1">
      <c r="A84" s="295">
        <v>9</v>
      </c>
      <c r="B84" s="296" t="str">
        <f t="shared" si="2"/>
        <v>Bundi</v>
      </c>
      <c r="C84" s="295">
        <v>636</v>
      </c>
      <c r="D84" s="295">
        <v>636</v>
      </c>
      <c r="E84" s="295">
        <f t="shared" si="3"/>
        <v>0</v>
      </c>
      <c r="F84" s="297">
        <f t="shared" si="4"/>
        <v>0</v>
      </c>
      <c r="G84" s="279"/>
      <c r="H84" s="279"/>
      <c r="I84" s="278"/>
    </row>
    <row r="85" spans="1:9" ht="12.75" customHeight="1">
      <c r="A85" s="295">
        <v>10</v>
      </c>
      <c r="B85" s="296" t="str">
        <f t="shared" si="2"/>
        <v>Chittorgarh</v>
      </c>
      <c r="C85" s="295">
        <v>1029</v>
      </c>
      <c r="D85" s="295">
        <v>1029</v>
      </c>
      <c r="E85" s="295">
        <f t="shared" si="3"/>
        <v>0</v>
      </c>
      <c r="F85" s="297">
        <f t="shared" si="4"/>
        <v>0</v>
      </c>
      <c r="G85" s="279"/>
      <c r="H85" s="279"/>
      <c r="I85" s="278"/>
    </row>
    <row r="86" spans="1:9" ht="12.75" customHeight="1">
      <c r="A86" s="295">
        <v>11</v>
      </c>
      <c r="B86" s="296" t="str">
        <f t="shared" si="2"/>
        <v>Churu</v>
      </c>
      <c r="C86" s="295">
        <v>1009</v>
      </c>
      <c r="D86" s="295">
        <v>1009</v>
      </c>
      <c r="E86" s="295">
        <f t="shared" si="3"/>
        <v>0</v>
      </c>
      <c r="F86" s="297">
        <f t="shared" si="4"/>
        <v>0</v>
      </c>
      <c r="G86" s="279"/>
      <c r="H86" s="279"/>
      <c r="I86" s="278"/>
    </row>
    <row r="87" spans="1:9" ht="12.75" customHeight="1">
      <c r="A87" s="295">
        <v>12</v>
      </c>
      <c r="B87" s="296" t="str">
        <f t="shared" si="2"/>
        <v>Dausa</v>
      </c>
      <c r="C87" s="295">
        <v>817</v>
      </c>
      <c r="D87" s="295">
        <v>817</v>
      </c>
      <c r="E87" s="295">
        <f t="shared" si="3"/>
        <v>0</v>
      </c>
      <c r="F87" s="297">
        <f t="shared" si="4"/>
        <v>0</v>
      </c>
      <c r="G87" s="279"/>
      <c r="H87" s="279"/>
      <c r="I87" s="278"/>
    </row>
    <row r="88" spans="1:9" ht="12.75" customHeight="1">
      <c r="A88" s="295">
        <v>13</v>
      </c>
      <c r="B88" s="296" t="str">
        <f t="shared" si="2"/>
        <v>Dholpur</v>
      </c>
      <c r="C88" s="295">
        <v>572</v>
      </c>
      <c r="D88" s="295">
        <v>572</v>
      </c>
      <c r="E88" s="295">
        <f t="shared" si="3"/>
        <v>0</v>
      </c>
      <c r="F88" s="297">
        <f t="shared" si="4"/>
        <v>0</v>
      </c>
      <c r="G88" s="279"/>
      <c r="H88" s="279"/>
      <c r="I88" s="278"/>
    </row>
    <row r="89" spans="1:9" ht="12.75" customHeight="1">
      <c r="A89" s="295">
        <v>14</v>
      </c>
      <c r="B89" s="296" t="str">
        <f t="shared" si="2"/>
        <v>Dungarpur</v>
      </c>
      <c r="C89" s="295">
        <v>769</v>
      </c>
      <c r="D89" s="295">
        <v>769</v>
      </c>
      <c r="E89" s="295">
        <f t="shared" si="3"/>
        <v>0</v>
      </c>
      <c r="F89" s="297">
        <f t="shared" si="4"/>
        <v>0</v>
      </c>
      <c r="G89" s="279"/>
      <c r="H89" s="279"/>
      <c r="I89" s="278"/>
    </row>
    <row r="90" spans="1:9" ht="12.75" customHeight="1">
      <c r="A90" s="295">
        <v>15</v>
      </c>
      <c r="B90" s="296" t="str">
        <f t="shared" si="2"/>
        <v>Ganganagar</v>
      </c>
      <c r="C90" s="295">
        <v>1036</v>
      </c>
      <c r="D90" s="295">
        <v>1036</v>
      </c>
      <c r="E90" s="295">
        <f t="shared" si="3"/>
        <v>0</v>
      </c>
      <c r="F90" s="297">
        <f t="shared" si="4"/>
        <v>0</v>
      </c>
      <c r="G90" s="279"/>
      <c r="H90" s="279"/>
      <c r="I90" s="278" t="s">
        <v>12</v>
      </c>
    </row>
    <row r="91" spans="1:9" ht="12.75" customHeight="1">
      <c r="A91" s="295">
        <v>16</v>
      </c>
      <c r="B91" s="296" t="str">
        <f t="shared" si="2"/>
        <v>Hanumangarh</v>
      </c>
      <c r="C91" s="295">
        <v>766</v>
      </c>
      <c r="D91" s="295">
        <v>766</v>
      </c>
      <c r="E91" s="295">
        <f t="shared" si="3"/>
        <v>0</v>
      </c>
      <c r="F91" s="297">
        <f t="shared" si="4"/>
        <v>0</v>
      </c>
      <c r="G91" s="279"/>
      <c r="H91" s="279"/>
      <c r="I91" s="278"/>
    </row>
    <row r="92" spans="1:9" ht="12.75" customHeight="1">
      <c r="A92" s="295">
        <v>17</v>
      </c>
      <c r="B92" s="296" t="str">
        <f t="shared" si="2"/>
        <v>Jaipur</v>
      </c>
      <c r="C92" s="295">
        <v>1961</v>
      </c>
      <c r="D92" s="295">
        <v>1961</v>
      </c>
      <c r="E92" s="295">
        <f t="shared" si="3"/>
        <v>0</v>
      </c>
      <c r="F92" s="297">
        <f t="shared" si="4"/>
        <v>0</v>
      </c>
      <c r="G92" s="279"/>
      <c r="H92" s="279"/>
      <c r="I92" s="278"/>
    </row>
    <row r="93" spans="1:9" ht="12.75" customHeight="1">
      <c r="A93" s="295">
        <v>18</v>
      </c>
      <c r="B93" s="296" t="str">
        <f t="shared" si="2"/>
        <v>Jaiselmer</v>
      </c>
      <c r="C93" s="295">
        <v>469</v>
      </c>
      <c r="D93" s="295">
        <v>469</v>
      </c>
      <c r="E93" s="295">
        <f t="shared" si="3"/>
        <v>0</v>
      </c>
      <c r="F93" s="297">
        <f t="shared" si="4"/>
        <v>0</v>
      </c>
      <c r="G93" s="279"/>
      <c r="H93" s="279"/>
      <c r="I93" s="278"/>
    </row>
    <row r="94" spans="1:9" ht="12.75" customHeight="1">
      <c r="A94" s="295">
        <v>19</v>
      </c>
      <c r="B94" s="296" t="str">
        <f t="shared" si="2"/>
        <v>Jalore</v>
      </c>
      <c r="C94" s="295">
        <v>920</v>
      </c>
      <c r="D94" s="295">
        <v>920</v>
      </c>
      <c r="E94" s="295">
        <f t="shared" si="3"/>
        <v>0</v>
      </c>
      <c r="F94" s="297">
        <f t="shared" si="4"/>
        <v>0</v>
      </c>
      <c r="G94" s="279"/>
      <c r="H94" s="279"/>
      <c r="I94" s="278"/>
    </row>
    <row r="95" spans="1:9" ht="12.75" customHeight="1">
      <c r="A95" s="295">
        <v>20</v>
      </c>
      <c r="B95" s="296" t="str">
        <f t="shared" si="2"/>
        <v>Jhalawar</v>
      </c>
      <c r="C95" s="295">
        <v>926</v>
      </c>
      <c r="D95" s="295">
        <v>926</v>
      </c>
      <c r="E95" s="295">
        <f t="shared" si="3"/>
        <v>0</v>
      </c>
      <c r="F95" s="297">
        <f t="shared" si="4"/>
        <v>0</v>
      </c>
      <c r="G95" s="279"/>
      <c r="H95" s="279"/>
      <c r="I95" s="278"/>
    </row>
    <row r="96" spans="1:9" ht="12.75" customHeight="1">
      <c r="A96" s="295">
        <v>21</v>
      </c>
      <c r="B96" s="296" t="str">
        <f t="shared" si="2"/>
        <v>Jhunjhunu</v>
      </c>
      <c r="C96" s="295">
        <v>1037</v>
      </c>
      <c r="D96" s="295">
        <v>1037</v>
      </c>
      <c r="E96" s="295">
        <f t="shared" si="3"/>
        <v>0</v>
      </c>
      <c r="F96" s="297">
        <f t="shared" si="4"/>
        <v>0</v>
      </c>
      <c r="G96" s="279"/>
      <c r="H96" s="279"/>
      <c r="I96" s="278"/>
    </row>
    <row r="97" spans="1:9" ht="12.75" customHeight="1">
      <c r="A97" s="295">
        <v>22</v>
      </c>
      <c r="B97" s="296" t="str">
        <f t="shared" si="2"/>
        <v>Jodhpur</v>
      </c>
      <c r="C97" s="295">
        <v>1498</v>
      </c>
      <c r="D97" s="295">
        <v>1498</v>
      </c>
      <c r="E97" s="295">
        <f t="shared" si="3"/>
        <v>0</v>
      </c>
      <c r="F97" s="297">
        <f t="shared" si="4"/>
        <v>0</v>
      </c>
      <c r="G97" s="279"/>
      <c r="H97" s="279"/>
      <c r="I97" s="278"/>
    </row>
    <row r="98" spans="1:9" ht="12.75" customHeight="1">
      <c r="A98" s="295">
        <v>23</v>
      </c>
      <c r="B98" s="296" t="str">
        <f t="shared" si="2"/>
        <v>Karauli</v>
      </c>
      <c r="C98" s="295">
        <v>688</v>
      </c>
      <c r="D98" s="295">
        <v>688</v>
      </c>
      <c r="E98" s="295">
        <f t="shared" si="3"/>
        <v>0</v>
      </c>
      <c r="F98" s="297">
        <f t="shared" si="4"/>
        <v>0</v>
      </c>
      <c r="G98" s="279"/>
      <c r="H98" s="279"/>
      <c r="I98" s="278"/>
    </row>
    <row r="99" spans="1:9" ht="12.75" customHeight="1">
      <c r="A99" s="295">
        <v>24</v>
      </c>
      <c r="B99" s="296" t="str">
        <f t="shared" si="2"/>
        <v>Kota</v>
      </c>
      <c r="C99" s="295">
        <v>716</v>
      </c>
      <c r="D99" s="295">
        <v>716</v>
      </c>
      <c r="E99" s="295">
        <f t="shared" si="3"/>
        <v>0</v>
      </c>
      <c r="F99" s="297">
        <f t="shared" si="4"/>
        <v>0</v>
      </c>
      <c r="G99" s="279"/>
      <c r="H99" s="279"/>
      <c r="I99" s="278"/>
    </row>
    <row r="100" spans="1:9" ht="12.75" customHeight="1">
      <c r="A100" s="295">
        <v>25</v>
      </c>
      <c r="B100" s="296" t="str">
        <f t="shared" si="2"/>
        <v>Nagaur</v>
      </c>
      <c r="C100" s="295">
        <v>1680</v>
      </c>
      <c r="D100" s="295">
        <v>1680</v>
      </c>
      <c r="E100" s="295">
        <f t="shared" si="3"/>
        <v>0</v>
      </c>
      <c r="F100" s="297">
        <f t="shared" si="4"/>
        <v>0</v>
      </c>
      <c r="G100" s="279"/>
      <c r="H100" s="279"/>
      <c r="I100" s="278"/>
    </row>
    <row r="101" spans="1:9" ht="12.75" customHeight="1">
      <c r="A101" s="295">
        <v>26</v>
      </c>
      <c r="B101" s="296" t="str">
        <f t="shared" si="2"/>
        <v>Pali</v>
      </c>
      <c r="C101" s="295">
        <v>1201</v>
      </c>
      <c r="D101" s="295">
        <v>1201</v>
      </c>
      <c r="E101" s="295">
        <f t="shared" si="3"/>
        <v>0</v>
      </c>
      <c r="F101" s="297">
        <f t="shared" si="4"/>
        <v>0</v>
      </c>
      <c r="G101" s="279"/>
      <c r="H101" s="279"/>
      <c r="I101" s="278"/>
    </row>
    <row r="102" spans="1:9" ht="12.75" customHeight="1">
      <c r="A102" s="295">
        <v>27</v>
      </c>
      <c r="B102" s="296" t="str">
        <f t="shared" si="2"/>
        <v>Partapgarh</v>
      </c>
      <c r="C102" s="295">
        <v>514</v>
      </c>
      <c r="D102" s="295">
        <v>514</v>
      </c>
      <c r="E102" s="295">
        <f t="shared" si="3"/>
        <v>0</v>
      </c>
      <c r="F102" s="297">
        <f t="shared" si="4"/>
        <v>0</v>
      </c>
      <c r="G102" s="279"/>
      <c r="H102" s="279"/>
      <c r="I102" s="278"/>
    </row>
    <row r="103" spans="1:9" ht="12.75" customHeight="1">
      <c r="A103" s="295">
        <v>28</v>
      </c>
      <c r="B103" s="296" t="str">
        <f t="shared" si="2"/>
        <v>Rajsamand</v>
      </c>
      <c r="C103" s="295">
        <v>831</v>
      </c>
      <c r="D103" s="295">
        <v>831</v>
      </c>
      <c r="E103" s="295">
        <f t="shared" si="3"/>
        <v>0</v>
      </c>
      <c r="F103" s="297">
        <f t="shared" si="4"/>
        <v>0</v>
      </c>
      <c r="G103" s="279"/>
      <c r="H103" s="279"/>
      <c r="I103" s="278"/>
    </row>
    <row r="104" spans="1:9" ht="12.75" customHeight="1">
      <c r="A104" s="295">
        <v>29</v>
      </c>
      <c r="B104" s="296" t="str">
        <f t="shared" si="2"/>
        <v>S.Madhopur</v>
      </c>
      <c r="C104" s="295">
        <v>539</v>
      </c>
      <c r="D104" s="295">
        <v>539</v>
      </c>
      <c r="E104" s="295">
        <f t="shared" si="3"/>
        <v>0</v>
      </c>
      <c r="F104" s="297">
        <f t="shared" si="4"/>
        <v>0</v>
      </c>
      <c r="G104" s="279"/>
      <c r="H104" s="279"/>
      <c r="I104" s="278"/>
    </row>
    <row r="105" spans="1:9" ht="12.75" customHeight="1">
      <c r="A105" s="295">
        <v>30</v>
      </c>
      <c r="B105" s="296" t="str">
        <f t="shared" si="2"/>
        <v>Sikar</v>
      </c>
      <c r="C105" s="295">
        <v>1313</v>
      </c>
      <c r="D105" s="295">
        <v>1313</v>
      </c>
      <c r="E105" s="295">
        <f t="shared" si="3"/>
        <v>0</v>
      </c>
      <c r="F105" s="297">
        <f t="shared" si="4"/>
        <v>0</v>
      </c>
      <c r="G105" s="279"/>
      <c r="H105" s="279"/>
      <c r="I105" s="278"/>
    </row>
    <row r="106" spans="1:9" ht="12.75" customHeight="1">
      <c r="A106" s="295">
        <v>31</v>
      </c>
      <c r="B106" s="296" t="str">
        <f t="shared" si="2"/>
        <v>Sirohi</v>
      </c>
      <c r="C106" s="295">
        <v>462</v>
      </c>
      <c r="D106" s="295">
        <v>462</v>
      </c>
      <c r="E106" s="295">
        <f t="shared" si="3"/>
        <v>0</v>
      </c>
      <c r="F106" s="297">
        <f t="shared" si="4"/>
        <v>0</v>
      </c>
      <c r="G106" s="279"/>
      <c r="H106" s="279"/>
      <c r="I106" s="278"/>
    </row>
    <row r="107" spans="1:9" ht="12.75" customHeight="1">
      <c r="A107" s="295">
        <v>32</v>
      </c>
      <c r="B107" s="296" t="str">
        <f t="shared" si="2"/>
        <v>Tonk</v>
      </c>
      <c r="C107" s="295">
        <v>840</v>
      </c>
      <c r="D107" s="295">
        <v>840</v>
      </c>
      <c r="E107" s="295">
        <f t="shared" si="3"/>
        <v>0</v>
      </c>
      <c r="F107" s="297">
        <f t="shared" si="4"/>
        <v>0</v>
      </c>
      <c r="G107" s="279"/>
      <c r="H107" s="279"/>
      <c r="I107" s="278"/>
    </row>
    <row r="108" spans="1:9" ht="12.75" customHeight="1">
      <c r="A108" s="295">
        <v>33</v>
      </c>
      <c r="B108" s="296" t="str">
        <f t="shared" si="2"/>
        <v>Udaipur</v>
      </c>
      <c r="C108" s="295">
        <v>1514</v>
      </c>
      <c r="D108" s="295">
        <v>1514</v>
      </c>
      <c r="E108" s="295">
        <f t="shared" si="3"/>
        <v>0</v>
      </c>
      <c r="F108" s="297">
        <f t="shared" si="4"/>
        <v>0</v>
      </c>
      <c r="G108" s="279"/>
      <c r="H108" s="279"/>
      <c r="I108" s="278"/>
    </row>
    <row r="109" spans="1:9" ht="12.75" customHeight="1">
      <c r="A109" s="298"/>
      <c r="B109" s="299" t="s">
        <v>27</v>
      </c>
      <c r="C109" s="301">
        <f>SUM(C76:C108)</f>
        <v>33441</v>
      </c>
      <c r="D109" s="301">
        <f>SUM(D76:D108)</f>
        <v>33441</v>
      </c>
      <c r="E109" s="301">
        <f t="shared" si="3"/>
        <v>0</v>
      </c>
      <c r="F109" s="302">
        <f t="shared" si="4"/>
        <v>0</v>
      </c>
      <c r="G109" s="279"/>
      <c r="H109" s="279"/>
      <c r="I109" s="278"/>
    </row>
    <row r="110" spans="1:8" ht="12.75" customHeight="1">
      <c r="A110" s="38"/>
      <c r="B110" s="2"/>
      <c r="C110" s="35"/>
      <c r="D110" s="35"/>
      <c r="E110" s="39"/>
      <c r="F110" s="40"/>
      <c r="G110" s="30"/>
      <c r="H110" s="30"/>
    </row>
    <row r="111" spans="1:8" ht="12.75" customHeight="1">
      <c r="A111" s="38"/>
      <c r="B111" s="2"/>
      <c r="C111" s="35"/>
      <c r="D111" s="35"/>
      <c r="E111" s="39"/>
      <c r="F111" s="40"/>
      <c r="G111" s="30"/>
      <c r="H111" s="30"/>
    </row>
    <row r="112" spans="1:9" ht="12.75" customHeight="1">
      <c r="A112" s="354" t="s">
        <v>192</v>
      </c>
      <c r="B112" s="354"/>
      <c r="C112" s="354"/>
      <c r="D112" s="354"/>
      <c r="E112" s="354"/>
      <c r="F112" s="354"/>
      <c r="G112" s="354"/>
      <c r="H112" s="354"/>
      <c r="I112" s="354"/>
    </row>
    <row r="113" spans="1:9" ht="45.75" customHeight="1">
      <c r="A113" s="288" t="s">
        <v>20</v>
      </c>
      <c r="B113" s="288" t="s">
        <v>21</v>
      </c>
      <c r="C113" s="288" t="s">
        <v>22</v>
      </c>
      <c r="D113" s="288" t="s">
        <v>23</v>
      </c>
      <c r="E113" s="289" t="s">
        <v>24</v>
      </c>
      <c r="F113" s="288" t="s">
        <v>25</v>
      </c>
      <c r="G113" s="293"/>
      <c r="H113" s="293"/>
      <c r="I113" s="292"/>
    </row>
    <row r="114" spans="1:9" ht="15" customHeight="1">
      <c r="A114" s="288">
        <v>1</v>
      </c>
      <c r="B114" s="288">
        <v>2</v>
      </c>
      <c r="C114" s="288">
        <v>3</v>
      </c>
      <c r="D114" s="288">
        <v>4</v>
      </c>
      <c r="E114" s="288" t="s">
        <v>26</v>
      </c>
      <c r="F114" s="288">
        <v>6</v>
      </c>
      <c r="G114" s="293"/>
      <c r="H114" s="293"/>
      <c r="I114" s="292"/>
    </row>
    <row r="115" spans="1:9" ht="12.75" customHeight="1">
      <c r="A115" s="303">
        <v>1</v>
      </c>
      <c r="B115" s="296" t="str">
        <f>B38</f>
        <v>Ajmer</v>
      </c>
      <c r="C115" s="303">
        <v>8</v>
      </c>
      <c r="D115" s="303">
        <v>8</v>
      </c>
      <c r="E115" s="295">
        <f>C115-D115</f>
        <v>0</v>
      </c>
      <c r="F115" s="304">
        <f>E115/C115</f>
        <v>0</v>
      </c>
      <c r="G115" s="293"/>
      <c r="H115" s="293"/>
      <c r="I115" s="292"/>
    </row>
    <row r="116" spans="1:9" ht="12.75" customHeight="1">
      <c r="A116" s="303">
        <v>2</v>
      </c>
      <c r="B116" s="296" t="str">
        <f aca="true" t="shared" si="5" ref="B116:B147">B39</f>
        <v>Alwar</v>
      </c>
      <c r="C116" s="303">
        <v>20</v>
      </c>
      <c r="D116" s="303">
        <v>20</v>
      </c>
      <c r="E116" s="295">
        <f aca="true" t="shared" si="6" ref="E116:E131">C116-D116</f>
        <v>0</v>
      </c>
      <c r="F116" s="304">
        <f aca="true" t="shared" si="7" ref="F116:F131">E116/C116</f>
        <v>0</v>
      </c>
      <c r="G116" s="293"/>
      <c r="H116" s="293"/>
      <c r="I116" s="292"/>
    </row>
    <row r="117" spans="1:9" ht="12.75" customHeight="1">
      <c r="A117" s="303">
        <v>3</v>
      </c>
      <c r="B117" s="296" t="str">
        <f t="shared" si="5"/>
        <v>Banswara</v>
      </c>
      <c r="C117" s="303">
        <v>6</v>
      </c>
      <c r="D117" s="303">
        <v>6</v>
      </c>
      <c r="E117" s="295">
        <f t="shared" si="6"/>
        <v>0</v>
      </c>
      <c r="F117" s="304">
        <f t="shared" si="7"/>
        <v>0</v>
      </c>
      <c r="G117" s="293"/>
      <c r="H117" s="293"/>
      <c r="I117" s="292"/>
    </row>
    <row r="118" spans="1:9" ht="12.75" customHeight="1">
      <c r="A118" s="303">
        <v>4</v>
      </c>
      <c r="B118" s="296" t="str">
        <f t="shared" si="5"/>
        <v>Baran</v>
      </c>
      <c r="C118" s="303">
        <v>53</v>
      </c>
      <c r="D118" s="303">
        <v>53</v>
      </c>
      <c r="E118" s="295">
        <f t="shared" si="6"/>
        <v>0</v>
      </c>
      <c r="F118" s="304">
        <f t="shared" si="7"/>
        <v>0</v>
      </c>
      <c r="G118" s="293"/>
      <c r="H118" s="293"/>
      <c r="I118" s="292"/>
    </row>
    <row r="119" spans="1:9" ht="12.75" customHeight="1">
      <c r="A119" s="303">
        <v>5</v>
      </c>
      <c r="B119" s="296" t="str">
        <f t="shared" si="5"/>
        <v>Barmer</v>
      </c>
      <c r="C119" s="303">
        <v>7</v>
      </c>
      <c r="D119" s="303">
        <v>7</v>
      </c>
      <c r="E119" s="295">
        <f t="shared" si="6"/>
        <v>0</v>
      </c>
      <c r="F119" s="304">
        <f t="shared" si="7"/>
        <v>0</v>
      </c>
      <c r="G119" s="293"/>
      <c r="H119" s="293"/>
      <c r="I119" s="292"/>
    </row>
    <row r="120" spans="1:9" ht="12.75" customHeight="1">
      <c r="A120" s="303">
        <v>6</v>
      </c>
      <c r="B120" s="296" t="str">
        <f t="shared" si="5"/>
        <v>Bharatpur</v>
      </c>
      <c r="C120" s="303">
        <v>83</v>
      </c>
      <c r="D120" s="303">
        <v>83</v>
      </c>
      <c r="E120" s="295">
        <f t="shared" si="6"/>
        <v>0</v>
      </c>
      <c r="F120" s="304">
        <f t="shared" si="7"/>
        <v>0</v>
      </c>
      <c r="G120" s="293"/>
      <c r="H120" s="293"/>
      <c r="I120" s="292"/>
    </row>
    <row r="121" spans="1:9" ht="12.75" customHeight="1">
      <c r="A121" s="303">
        <v>7</v>
      </c>
      <c r="B121" s="296" t="str">
        <f t="shared" si="5"/>
        <v>Bhilwara</v>
      </c>
      <c r="C121" s="303">
        <v>9</v>
      </c>
      <c r="D121" s="303">
        <v>9</v>
      </c>
      <c r="E121" s="295">
        <f t="shared" si="6"/>
        <v>0</v>
      </c>
      <c r="F121" s="304">
        <f t="shared" si="7"/>
        <v>0</v>
      </c>
      <c r="G121" s="293"/>
      <c r="H121" s="293"/>
      <c r="I121" s="292"/>
    </row>
    <row r="122" spans="1:9" ht="12.75" customHeight="1">
      <c r="A122" s="303">
        <v>8</v>
      </c>
      <c r="B122" s="296" t="str">
        <f t="shared" si="5"/>
        <v>Bikaner</v>
      </c>
      <c r="C122" s="303">
        <v>66</v>
      </c>
      <c r="D122" s="303">
        <v>66</v>
      </c>
      <c r="E122" s="295">
        <f t="shared" si="6"/>
        <v>0</v>
      </c>
      <c r="F122" s="304">
        <f t="shared" si="7"/>
        <v>0</v>
      </c>
      <c r="G122" s="293"/>
      <c r="H122" s="293"/>
      <c r="I122" s="292"/>
    </row>
    <row r="123" spans="1:9" ht="12.75" customHeight="1">
      <c r="A123" s="303">
        <v>9</v>
      </c>
      <c r="B123" s="296" t="str">
        <f t="shared" si="5"/>
        <v>Bundi</v>
      </c>
      <c r="C123" s="303">
        <v>4</v>
      </c>
      <c r="D123" s="303">
        <v>4</v>
      </c>
      <c r="E123" s="295">
        <f t="shared" si="6"/>
        <v>0</v>
      </c>
      <c r="F123" s="304">
        <f t="shared" si="7"/>
        <v>0</v>
      </c>
      <c r="G123" s="293"/>
      <c r="H123" s="293"/>
      <c r="I123" s="292"/>
    </row>
    <row r="124" spans="1:9" ht="12.75" customHeight="1">
      <c r="A124" s="303">
        <v>10</v>
      </c>
      <c r="B124" s="296" t="str">
        <f t="shared" si="5"/>
        <v>Chittorgarh</v>
      </c>
      <c r="C124" s="303">
        <v>16</v>
      </c>
      <c r="D124" s="303">
        <v>16</v>
      </c>
      <c r="E124" s="295">
        <f t="shared" si="6"/>
        <v>0</v>
      </c>
      <c r="F124" s="304">
        <f t="shared" si="7"/>
        <v>0</v>
      </c>
      <c r="G124" s="293"/>
      <c r="H124" s="293"/>
      <c r="I124" s="292"/>
    </row>
    <row r="125" spans="1:9" ht="12.75" customHeight="1">
      <c r="A125" s="303">
        <v>11</v>
      </c>
      <c r="B125" s="296" t="str">
        <f t="shared" si="5"/>
        <v>Churu</v>
      </c>
      <c r="C125" s="303">
        <v>15</v>
      </c>
      <c r="D125" s="303">
        <v>15</v>
      </c>
      <c r="E125" s="295">
        <f t="shared" si="6"/>
        <v>0</v>
      </c>
      <c r="F125" s="304">
        <f t="shared" si="7"/>
        <v>0</v>
      </c>
      <c r="G125" s="293"/>
      <c r="H125" s="293"/>
      <c r="I125" s="292"/>
    </row>
    <row r="126" spans="1:9" ht="12.75" customHeight="1">
      <c r="A126" s="303">
        <v>12</v>
      </c>
      <c r="B126" s="296" t="str">
        <f t="shared" si="5"/>
        <v>Dausa</v>
      </c>
      <c r="C126" s="303">
        <v>11</v>
      </c>
      <c r="D126" s="303">
        <v>11</v>
      </c>
      <c r="E126" s="295">
        <f t="shared" si="6"/>
        <v>0</v>
      </c>
      <c r="F126" s="304">
        <f t="shared" si="7"/>
        <v>0</v>
      </c>
      <c r="G126" s="293"/>
      <c r="H126" s="293"/>
      <c r="I126" s="292"/>
    </row>
    <row r="127" spans="1:9" ht="12.75" customHeight="1">
      <c r="A127" s="303">
        <v>13</v>
      </c>
      <c r="B127" s="296" t="str">
        <f t="shared" si="5"/>
        <v>Dholpur</v>
      </c>
      <c r="C127" s="303">
        <v>7</v>
      </c>
      <c r="D127" s="303">
        <v>7</v>
      </c>
      <c r="E127" s="295">
        <f t="shared" si="6"/>
        <v>0</v>
      </c>
      <c r="F127" s="304">
        <f t="shared" si="7"/>
        <v>0</v>
      </c>
      <c r="G127" s="293"/>
      <c r="H127" s="293"/>
      <c r="I127" s="292"/>
    </row>
    <row r="128" spans="1:9" ht="12.75" customHeight="1">
      <c r="A128" s="303">
        <v>14</v>
      </c>
      <c r="B128" s="296" t="str">
        <f t="shared" si="5"/>
        <v>Dungarpur</v>
      </c>
      <c r="C128" s="303">
        <v>40</v>
      </c>
      <c r="D128" s="303">
        <v>40</v>
      </c>
      <c r="E128" s="295">
        <f t="shared" si="6"/>
        <v>0</v>
      </c>
      <c r="F128" s="304">
        <f t="shared" si="7"/>
        <v>0</v>
      </c>
      <c r="G128" s="293"/>
      <c r="H128" s="293"/>
      <c r="I128" s="292"/>
    </row>
    <row r="129" spans="1:9" ht="12.75" customHeight="1">
      <c r="A129" s="303">
        <v>15</v>
      </c>
      <c r="B129" s="296" t="str">
        <f t="shared" si="5"/>
        <v>Ganganagar</v>
      </c>
      <c r="C129" s="303">
        <v>8</v>
      </c>
      <c r="D129" s="303">
        <v>8</v>
      </c>
      <c r="E129" s="295">
        <f t="shared" si="6"/>
        <v>0</v>
      </c>
      <c r="F129" s="304">
        <f t="shared" si="7"/>
        <v>0</v>
      </c>
      <c r="G129" s="293"/>
      <c r="H129" s="293"/>
      <c r="I129" s="292"/>
    </row>
    <row r="130" spans="1:9" ht="12.75" customHeight="1">
      <c r="A130" s="303">
        <v>16</v>
      </c>
      <c r="B130" s="296" t="str">
        <f t="shared" si="5"/>
        <v>Hanumangarh</v>
      </c>
      <c r="C130" s="303">
        <v>1</v>
      </c>
      <c r="D130" s="303">
        <v>1</v>
      </c>
      <c r="E130" s="295">
        <f t="shared" si="6"/>
        <v>0</v>
      </c>
      <c r="F130" s="304">
        <f t="shared" si="7"/>
        <v>0</v>
      </c>
      <c r="G130" s="293"/>
      <c r="H130" s="293"/>
      <c r="I130" s="292"/>
    </row>
    <row r="131" spans="1:9" ht="12.75" customHeight="1">
      <c r="A131" s="303">
        <v>17</v>
      </c>
      <c r="B131" s="296" t="str">
        <f t="shared" si="5"/>
        <v>Jaipur</v>
      </c>
      <c r="C131" s="303">
        <v>206</v>
      </c>
      <c r="D131" s="303">
        <v>206</v>
      </c>
      <c r="E131" s="295">
        <f t="shared" si="6"/>
        <v>0</v>
      </c>
      <c r="F131" s="304">
        <f t="shared" si="7"/>
        <v>0</v>
      </c>
      <c r="G131" s="293"/>
      <c r="H131" s="293"/>
      <c r="I131" s="292"/>
    </row>
    <row r="132" spans="1:9" ht="12.75" customHeight="1">
      <c r="A132" s="303">
        <v>18</v>
      </c>
      <c r="B132" s="296" t="str">
        <f t="shared" si="5"/>
        <v>Jaiselmer</v>
      </c>
      <c r="C132" s="303">
        <v>3</v>
      </c>
      <c r="D132" s="303">
        <v>3</v>
      </c>
      <c r="E132" s="295">
        <f>C132-D132</f>
        <v>0</v>
      </c>
      <c r="F132" s="304">
        <f>E132/C132</f>
        <v>0</v>
      </c>
      <c r="G132" s="293"/>
      <c r="H132" s="293"/>
      <c r="I132" s="292"/>
    </row>
    <row r="133" spans="1:9" ht="12.75" customHeight="1">
      <c r="A133" s="303">
        <v>19</v>
      </c>
      <c r="B133" s="296" t="str">
        <f t="shared" si="5"/>
        <v>Jalore</v>
      </c>
      <c r="C133" s="295">
        <v>2</v>
      </c>
      <c r="D133" s="295">
        <v>2</v>
      </c>
      <c r="E133" s="295">
        <f aca="true" t="shared" si="8" ref="E133:E147">C133-D133</f>
        <v>0</v>
      </c>
      <c r="F133" s="297">
        <f aca="true" t="shared" si="9" ref="F133:F147">E133/C133</f>
        <v>0</v>
      </c>
      <c r="G133" s="293"/>
      <c r="H133" s="293"/>
      <c r="I133" s="292"/>
    </row>
    <row r="134" spans="1:9" ht="12.75" customHeight="1">
      <c r="A134" s="303">
        <v>20</v>
      </c>
      <c r="B134" s="296" t="str">
        <f t="shared" si="5"/>
        <v>Jhalawar</v>
      </c>
      <c r="C134" s="295">
        <v>10</v>
      </c>
      <c r="D134" s="295">
        <v>10</v>
      </c>
      <c r="E134" s="295">
        <f t="shared" si="8"/>
        <v>0</v>
      </c>
      <c r="F134" s="297">
        <f t="shared" si="9"/>
        <v>0</v>
      </c>
      <c r="G134" s="293"/>
      <c r="H134" s="293"/>
      <c r="I134" s="292" t="s">
        <v>12</v>
      </c>
    </row>
    <row r="135" spans="1:9" ht="12.75" customHeight="1">
      <c r="A135" s="303">
        <v>21</v>
      </c>
      <c r="B135" s="296" t="str">
        <f t="shared" si="5"/>
        <v>Jhunjhunu</v>
      </c>
      <c r="C135" s="295">
        <v>12</v>
      </c>
      <c r="D135" s="295">
        <v>12</v>
      </c>
      <c r="E135" s="295">
        <f t="shared" si="8"/>
        <v>0</v>
      </c>
      <c r="F135" s="304">
        <f t="shared" si="9"/>
        <v>0</v>
      </c>
      <c r="G135" s="293"/>
      <c r="H135" s="293"/>
      <c r="I135" s="292" t="s">
        <v>12</v>
      </c>
    </row>
    <row r="136" spans="1:9" ht="12.75" customHeight="1">
      <c r="A136" s="303">
        <v>22</v>
      </c>
      <c r="B136" s="296" t="str">
        <f t="shared" si="5"/>
        <v>Jodhpur</v>
      </c>
      <c r="C136" s="295">
        <v>0</v>
      </c>
      <c r="D136" s="295">
        <v>0</v>
      </c>
      <c r="E136" s="295">
        <f t="shared" si="8"/>
        <v>0</v>
      </c>
      <c r="F136" s="297">
        <v>0</v>
      </c>
      <c r="G136" s="293"/>
      <c r="H136" s="293"/>
      <c r="I136" s="292"/>
    </row>
    <row r="137" spans="1:9" ht="12.75" customHeight="1">
      <c r="A137" s="303">
        <v>23</v>
      </c>
      <c r="B137" s="296" t="str">
        <f t="shared" si="5"/>
        <v>Karauli</v>
      </c>
      <c r="C137" s="295">
        <v>10</v>
      </c>
      <c r="D137" s="295">
        <v>10</v>
      </c>
      <c r="E137" s="295">
        <f t="shared" si="8"/>
        <v>0</v>
      </c>
      <c r="F137" s="297">
        <f t="shared" si="9"/>
        <v>0</v>
      </c>
      <c r="G137" s="293"/>
      <c r="H137" s="293"/>
      <c r="I137" s="292"/>
    </row>
    <row r="138" spans="1:9" ht="12.75" customHeight="1">
      <c r="A138" s="303">
        <v>24</v>
      </c>
      <c r="B138" s="296" t="str">
        <f t="shared" si="5"/>
        <v>Kota</v>
      </c>
      <c r="C138" s="295">
        <v>2</v>
      </c>
      <c r="D138" s="295">
        <v>2</v>
      </c>
      <c r="E138" s="295">
        <f t="shared" si="8"/>
        <v>0</v>
      </c>
      <c r="F138" s="304">
        <f t="shared" si="9"/>
        <v>0</v>
      </c>
      <c r="G138" s="293"/>
      <c r="H138" s="293"/>
      <c r="I138" s="292"/>
    </row>
    <row r="139" spans="1:9" ht="12.75" customHeight="1">
      <c r="A139" s="303">
        <v>25</v>
      </c>
      <c r="B139" s="296" t="str">
        <f t="shared" si="5"/>
        <v>Nagaur</v>
      </c>
      <c r="C139" s="295">
        <v>28</v>
      </c>
      <c r="D139" s="295">
        <v>28</v>
      </c>
      <c r="E139" s="295">
        <f t="shared" si="8"/>
        <v>0</v>
      </c>
      <c r="F139" s="297">
        <f t="shared" si="9"/>
        <v>0</v>
      </c>
      <c r="G139" s="293"/>
      <c r="H139" s="293"/>
      <c r="I139" s="292"/>
    </row>
    <row r="140" spans="1:9" ht="12.75" customHeight="1">
      <c r="A140" s="303">
        <v>26</v>
      </c>
      <c r="B140" s="296" t="str">
        <f t="shared" si="5"/>
        <v>Pali</v>
      </c>
      <c r="C140" s="295">
        <v>6</v>
      </c>
      <c r="D140" s="295">
        <v>6</v>
      </c>
      <c r="E140" s="295">
        <f t="shared" si="8"/>
        <v>0</v>
      </c>
      <c r="F140" s="297">
        <f t="shared" si="9"/>
        <v>0</v>
      </c>
      <c r="G140" s="293"/>
      <c r="H140" s="293"/>
      <c r="I140" s="292"/>
    </row>
    <row r="141" spans="1:9" ht="12.75" customHeight="1">
      <c r="A141" s="303">
        <v>27</v>
      </c>
      <c r="B141" s="296" t="str">
        <f t="shared" si="5"/>
        <v>Partapgarh</v>
      </c>
      <c r="C141" s="295">
        <v>0</v>
      </c>
      <c r="D141" s="295">
        <v>0</v>
      </c>
      <c r="E141" s="295">
        <f t="shared" si="8"/>
        <v>0</v>
      </c>
      <c r="F141" s="304">
        <v>0</v>
      </c>
      <c r="G141" s="293"/>
      <c r="H141" s="293"/>
      <c r="I141" s="292"/>
    </row>
    <row r="142" spans="1:9" ht="12.75" customHeight="1">
      <c r="A142" s="303">
        <v>28</v>
      </c>
      <c r="B142" s="296" t="str">
        <f t="shared" si="5"/>
        <v>Rajsamand</v>
      </c>
      <c r="C142" s="295">
        <v>7</v>
      </c>
      <c r="D142" s="295">
        <v>7</v>
      </c>
      <c r="E142" s="295">
        <f t="shared" si="8"/>
        <v>0</v>
      </c>
      <c r="F142" s="297">
        <f t="shared" si="9"/>
        <v>0</v>
      </c>
      <c r="G142" s="293"/>
      <c r="H142" s="293"/>
      <c r="I142" s="292"/>
    </row>
    <row r="143" spans="1:9" ht="12.75" customHeight="1">
      <c r="A143" s="303">
        <v>29</v>
      </c>
      <c r="B143" s="296" t="str">
        <f t="shared" si="5"/>
        <v>S.Madhopur</v>
      </c>
      <c r="C143" s="295">
        <v>75</v>
      </c>
      <c r="D143" s="295">
        <v>75</v>
      </c>
      <c r="E143" s="295">
        <f t="shared" si="8"/>
        <v>0</v>
      </c>
      <c r="F143" s="297">
        <f t="shared" si="9"/>
        <v>0</v>
      </c>
      <c r="G143" s="293"/>
      <c r="H143" s="293"/>
      <c r="I143" s="292"/>
    </row>
    <row r="144" spans="1:9" ht="12.75" customHeight="1">
      <c r="A144" s="303">
        <v>30</v>
      </c>
      <c r="B144" s="296" t="str">
        <f t="shared" si="5"/>
        <v>Sikar</v>
      </c>
      <c r="C144" s="295">
        <v>15</v>
      </c>
      <c r="D144" s="295">
        <v>15</v>
      </c>
      <c r="E144" s="295">
        <f t="shared" si="8"/>
        <v>0</v>
      </c>
      <c r="F144" s="304">
        <f t="shared" si="9"/>
        <v>0</v>
      </c>
      <c r="G144" s="293"/>
      <c r="H144" s="293"/>
      <c r="I144" s="292"/>
    </row>
    <row r="145" spans="1:9" ht="12.75" customHeight="1">
      <c r="A145" s="303">
        <v>31</v>
      </c>
      <c r="B145" s="296" t="str">
        <f t="shared" si="5"/>
        <v>Sirohi</v>
      </c>
      <c r="C145" s="295">
        <v>1</v>
      </c>
      <c r="D145" s="295">
        <v>1</v>
      </c>
      <c r="E145" s="295">
        <f t="shared" si="8"/>
        <v>0</v>
      </c>
      <c r="F145" s="297">
        <f t="shared" si="9"/>
        <v>0</v>
      </c>
      <c r="G145" s="293"/>
      <c r="H145" s="293"/>
      <c r="I145" s="292"/>
    </row>
    <row r="146" spans="1:9" ht="12.75" customHeight="1">
      <c r="A146" s="303">
        <v>32</v>
      </c>
      <c r="B146" s="296" t="str">
        <f t="shared" si="5"/>
        <v>Tonk</v>
      </c>
      <c r="C146" s="295">
        <v>5</v>
      </c>
      <c r="D146" s="295">
        <v>5</v>
      </c>
      <c r="E146" s="295">
        <f t="shared" si="8"/>
        <v>0</v>
      </c>
      <c r="F146" s="297">
        <f t="shared" si="9"/>
        <v>0</v>
      </c>
      <c r="G146" s="293"/>
      <c r="H146" s="293"/>
      <c r="I146" s="292"/>
    </row>
    <row r="147" spans="1:9" ht="12.75" customHeight="1">
      <c r="A147" s="303">
        <v>33</v>
      </c>
      <c r="B147" s="296" t="str">
        <f t="shared" si="5"/>
        <v>Udaipur</v>
      </c>
      <c r="C147" s="295">
        <v>6</v>
      </c>
      <c r="D147" s="295">
        <v>6</v>
      </c>
      <c r="E147" s="295">
        <f t="shared" si="8"/>
        <v>0</v>
      </c>
      <c r="F147" s="297">
        <f t="shared" si="9"/>
        <v>0</v>
      </c>
      <c r="G147" s="293"/>
      <c r="H147" s="293"/>
      <c r="I147" s="292"/>
    </row>
    <row r="148" spans="1:9" ht="17.25" customHeight="1">
      <c r="A148" s="305"/>
      <c r="B148" s="306" t="s">
        <v>27</v>
      </c>
      <c r="C148" s="300">
        <f>SUM(C115:C147)</f>
        <v>742</v>
      </c>
      <c r="D148" s="300">
        <f>SUM(D115:D147)</f>
        <v>742</v>
      </c>
      <c r="E148" s="301">
        <f>C148-D148</f>
        <v>0</v>
      </c>
      <c r="F148" s="307">
        <f>E148/C148</f>
        <v>0</v>
      </c>
      <c r="G148" s="293"/>
      <c r="H148" s="293"/>
      <c r="I148" s="292"/>
    </row>
    <row r="149" spans="1:8" ht="12.75" customHeight="1">
      <c r="A149" s="38"/>
      <c r="B149" s="2"/>
      <c r="C149" s="35"/>
      <c r="D149" s="35"/>
      <c r="E149" s="39"/>
      <c r="F149" s="40"/>
      <c r="G149" s="30"/>
      <c r="H149" s="30"/>
    </row>
    <row r="150" spans="1:8" ht="12.75" customHeight="1">
      <c r="A150" s="38"/>
      <c r="B150" s="2"/>
      <c r="C150" s="35"/>
      <c r="D150" s="35"/>
      <c r="E150" s="39"/>
      <c r="F150" s="40"/>
      <c r="G150" s="30"/>
      <c r="H150" s="30"/>
    </row>
    <row r="151" spans="1:8" ht="12.75" customHeight="1">
      <c r="A151" s="355" t="s">
        <v>262</v>
      </c>
      <c r="B151" s="355"/>
      <c r="C151" s="355"/>
      <c r="D151" s="355"/>
      <c r="E151" s="355"/>
      <c r="F151" s="355"/>
      <c r="G151" s="355"/>
      <c r="H151" s="281"/>
    </row>
    <row r="152" spans="1:8" ht="64.5" customHeight="1">
      <c r="A152" s="15" t="s">
        <v>20</v>
      </c>
      <c r="B152" s="15" t="s">
        <v>21</v>
      </c>
      <c r="C152" s="15" t="s">
        <v>241</v>
      </c>
      <c r="D152" s="129" t="s">
        <v>99</v>
      </c>
      <c r="E152" s="28" t="s">
        <v>6</v>
      </c>
      <c r="F152" s="15" t="s">
        <v>28</v>
      </c>
      <c r="G152" s="30"/>
      <c r="H152" s="30"/>
    </row>
    <row r="153" spans="1:8" ht="12.75" customHeight="1">
      <c r="A153" s="15">
        <v>1</v>
      </c>
      <c r="B153" s="15">
        <v>2</v>
      </c>
      <c r="C153" s="15">
        <v>3</v>
      </c>
      <c r="D153" s="15">
        <v>4</v>
      </c>
      <c r="E153" s="15" t="s">
        <v>29</v>
      </c>
      <c r="F153" s="15">
        <v>6</v>
      </c>
      <c r="G153" s="30"/>
      <c r="H153" s="30"/>
    </row>
    <row r="154" spans="1:9" ht="12.75" customHeight="1">
      <c r="A154" s="188">
        <v>1</v>
      </c>
      <c r="B154" s="257" t="str">
        <f>B115</f>
        <v>Ajmer</v>
      </c>
      <c r="C154" s="188">
        <v>144203</v>
      </c>
      <c r="D154" s="258">
        <v>98767</v>
      </c>
      <c r="E154" s="258">
        <f aca="true" t="shared" si="10" ref="E154:E187">D154-C154</f>
        <v>-45436</v>
      </c>
      <c r="F154" s="334">
        <f aca="true" t="shared" si="11" ref="F154:F187">E154/C154</f>
        <v>-0.3150835974286249</v>
      </c>
      <c r="G154" s="259"/>
      <c r="H154" s="259"/>
      <c r="I154" s="190"/>
    </row>
    <row r="155" spans="1:9" ht="12.75" customHeight="1">
      <c r="A155" s="188">
        <v>2</v>
      </c>
      <c r="B155" s="257" t="str">
        <f aca="true" t="shared" si="12" ref="B155:B186">B116</f>
        <v>Alwar</v>
      </c>
      <c r="C155" s="188">
        <v>195117</v>
      </c>
      <c r="D155" s="258">
        <v>129217</v>
      </c>
      <c r="E155" s="258">
        <f t="shared" si="10"/>
        <v>-65900</v>
      </c>
      <c r="F155" s="334">
        <f t="shared" si="11"/>
        <v>-0.33774607030653403</v>
      </c>
      <c r="G155" s="259"/>
      <c r="H155" s="259"/>
      <c r="I155" s="190"/>
    </row>
    <row r="156" spans="1:9" ht="12.75" customHeight="1">
      <c r="A156" s="188">
        <v>3</v>
      </c>
      <c r="B156" s="257" t="str">
        <f t="shared" si="12"/>
        <v>Banswara</v>
      </c>
      <c r="C156" s="188">
        <v>184011</v>
      </c>
      <c r="D156" s="258">
        <v>134214</v>
      </c>
      <c r="E156" s="258">
        <f t="shared" si="10"/>
        <v>-49797</v>
      </c>
      <c r="F156" s="334">
        <f t="shared" si="11"/>
        <v>-0.2706196912141122</v>
      </c>
      <c r="G156" s="259"/>
      <c r="H156" s="259"/>
      <c r="I156" s="190"/>
    </row>
    <row r="157" spans="1:9" ht="12.75" customHeight="1">
      <c r="A157" s="188">
        <v>4</v>
      </c>
      <c r="B157" s="257" t="str">
        <f t="shared" si="12"/>
        <v>Baran</v>
      </c>
      <c r="C157" s="188">
        <v>81526</v>
      </c>
      <c r="D157" s="258">
        <v>79329</v>
      </c>
      <c r="E157" s="258">
        <f t="shared" si="10"/>
        <v>-2197</v>
      </c>
      <c r="F157" s="206">
        <f t="shared" si="11"/>
        <v>-0.026948458160586806</v>
      </c>
      <c r="G157" s="259"/>
      <c r="H157" s="259"/>
      <c r="I157" s="190"/>
    </row>
    <row r="158" spans="1:9" ht="12.75" customHeight="1">
      <c r="A158" s="188">
        <v>5</v>
      </c>
      <c r="B158" s="257" t="str">
        <f t="shared" si="12"/>
        <v>Barmer</v>
      </c>
      <c r="C158" s="188">
        <v>293985</v>
      </c>
      <c r="D158" s="258">
        <v>208139</v>
      </c>
      <c r="E158" s="258">
        <f t="shared" si="10"/>
        <v>-85846</v>
      </c>
      <c r="F158" s="206">
        <f t="shared" si="11"/>
        <v>-0.29200809565113867</v>
      </c>
      <c r="G158" s="259"/>
      <c r="H158" s="259"/>
      <c r="I158" s="190"/>
    </row>
    <row r="159" spans="1:9" ht="12.75" customHeight="1">
      <c r="A159" s="188">
        <v>6</v>
      </c>
      <c r="B159" s="257" t="str">
        <f t="shared" si="12"/>
        <v>Bharatpur</v>
      </c>
      <c r="C159" s="188">
        <v>130508</v>
      </c>
      <c r="D159" s="258">
        <v>90174</v>
      </c>
      <c r="E159" s="258">
        <f t="shared" si="10"/>
        <v>-40334</v>
      </c>
      <c r="F159" s="206">
        <f t="shared" si="11"/>
        <v>-0.3090538511049131</v>
      </c>
      <c r="G159" s="259"/>
      <c r="H159" s="259"/>
      <c r="I159" s="190"/>
    </row>
    <row r="160" spans="1:9" ht="12.75" customHeight="1">
      <c r="A160" s="188">
        <v>7</v>
      </c>
      <c r="B160" s="257" t="str">
        <f t="shared" si="12"/>
        <v>Bhilwara</v>
      </c>
      <c r="C160" s="188">
        <v>172465</v>
      </c>
      <c r="D160" s="258">
        <v>138710</v>
      </c>
      <c r="E160" s="258">
        <f t="shared" si="10"/>
        <v>-33755</v>
      </c>
      <c r="F160" s="206">
        <f t="shared" si="11"/>
        <v>-0.1957208709013423</v>
      </c>
      <c r="G160" s="259"/>
      <c r="H160" s="259"/>
      <c r="I160" s="190"/>
    </row>
    <row r="161" spans="1:9" ht="12.75" customHeight="1">
      <c r="A161" s="188">
        <v>8</v>
      </c>
      <c r="B161" s="257" t="str">
        <f t="shared" si="12"/>
        <v>Bikaner</v>
      </c>
      <c r="C161" s="188">
        <v>133348</v>
      </c>
      <c r="D161" s="258">
        <v>96224</v>
      </c>
      <c r="E161" s="258">
        <f t="shared" si="10"/>
        <v>-37124</v>
      </c>
      <c r="F161" s="206">
        <f t="shared" si="11"/>
        <v>-0.27839937606863246</v>
      </c>
      <c r="G161" s="259"/>
      <c r="H161" s="259"/>
      <c r="I161" s="190"/>
    </row>
    <row r="162" spans="1:9" ht="12.75" customHeight="1">
      <c r="A162" s="188">
        <v>9</v>
      </c>
      <c r="B162" s="257" t="str">
        <f t="shared" si="12"/>
        <v>Bundi</v>
      </c>
      <c r="C162" s="188">
        <v>72007</v>
      </c>
      <c r="D162" s="258">
        <v>61390</v>
      </c>
      <c r="E162" s="258">
        <f t="shared" si="10"/>
        <v>-10617</v>
      </c>
      <c r="F162" s="206">
        <f t="shared" si="11"/>
        <v>-0.1474439985001458</v>
      </c>
      <c r="G162" s="259"/>
      <c r="H162" s="259"/>
      <c r="I162" s="190"/>
    </row>
    <row r="163" spans="1:9" ht="12.75" customHeight="1">
      <c r="A163" s="188">
        <v>10</v>
      </c>
      <c r="B163" s="257" t="str">
        <f t="shared" si="12"/>
        <v>Chittorgarh</v>
      </c>
      <c r="C163" s="188">
        <v>98963</v>
      </c>
      <c r="D163" s="258">
        <v>66843</v>
      </c>
      <c r="E163" s="258">
        <f t="shared" si="10"/>
        <v>-32120</v>
      </c>
      <c r="F163" s="206">
        <f t="shared" si="11"/>
        <v>-0.3245657467942564</v>
      </c>
      <c r="G163" s="259"/>
      <c r="H163" s="259"/>
      <c r="I163" s="190"/>
    </row>
    <row r="164" spans="1:9" ht="12.75" customHeight="1">
      <c r="A164" s="188">
        <v>11</v>
      </c>
      <c r="B164" s="257" t="str">
        <f t="shared" si="12"/>
        <v>Churu</v>
      </c>
      <c r="C164" s="188">
        <v>105492</v>
      </c>
      <c r="D164" s="258">
        <v>86823</v>
      </c>
      <c r="E164" s="258">
        <f t="shared" si="10"/>
        <v>-18669</v>
      </c>
      <c r="F164" s="206">
        <f t="shared" si="11"/>
        <v>-0.17697076555568195</v>
      </c>
      <c r="G164" s="259"/>
      <c r="H164" s="259"/>
      <c r="I164" s="190"/>
    </row>
    <row r="165" spans="1:9" ht="12.75" customHeight="1">
      <c r="A165" s="188">
        <v>12</v>
      </c>
      <c r="B165" s="257" t="str">
        <f t="shared" si="12"/>
        <v>Dausa</v>
      </c>
      <c r="C165" s="188">
        <v>82295</v>
      </c>
      <c r="D165" s="258">
        <v>71277</v>
      </c>
      <c r="E165" s="258">
        <f t="shared" si="10"/>
        <v>-11018</v>
      </c>
      <c r="F165" s="206">
        <f t="shared" si="11"/>
        <v>-0.13388419709581384</v>
      </c>
      <c r="G165" s="259"/>
      <c r="H165" s="259"/>
      <c r="I165" s="190"/>
    </row>
    <row r="166" spans="1:9" ht="12.75" customHeight="1">
      <c r="A166" s="188">
        <v>13</v>
      </c>
      <c r="B166" s="257" t="str">
        <f t="shared" si="12"/>
        <v>Dholpur</v>
      </c>
      <c r="C166" s="188">
        <v>104744</v>
      </c>
      <c r="D166" s="258">
        <v>62845</v>
      </c>
      <c r="E166" s="258">
        <f t="shared" si="10"/>
        <v>-41899</v>
      </c>
      <c r="F166" s="334">
        <f t="shared" si="11"/>
        <v>-0.400013365920721</v>
      </c>
      <c r="G166" s="259"/>
      <c r="H166" s="259"/>
      <c r="I166" s="190"/>
    </row>
    <row r="167" spans="1:9" ht="12.75" customHeight="1">
      <c r="A167" s="188">
        <v>14</v>
      </c>
      <c r="B167" s="257" t="str">
        <f t="shared" si="12"/>
        <v>Dungarpur</v>
      </c>
      <c r="C167" s="188">
        <v>136114</v>
      </c>
      <c r="D167" s="258">
        <v>110220</v>
      </c>
      <c r="E167" s="258">
        <f t="shared" si="10"/>
        <v>-25894</v>
      </c>
      <c r="F167" s="206">
        <f t="shared" si="11"/>
        <v>-0.19023759495716824</v>
      </c>
      <c r="G167" s="259"/>
      <c r="H167" s="259"/>
      <c r="I167" s="190"/>
    </row>
    <row r="168" spans="1:9" ht="12.75" customHeight="1">
      <c r="A168" s="188">
        <v>15</v>
      </c>
      <c r="B168" s="257" t="str">
        <f t="shared" si="12"/>
        <v>Ganganagar</v>
      </c>
      <c r="C168" s="188">
        <v>89108</v>
      </c>
      <c r="D168" s="258">
        <v>66921</v>
      </c>
      <c r="E168" s="258">
        <f t="shared" si="10"/>
        <v>-22187</v>
      </c>
      <c r="F168" s="206">
        <f t="shared" si="11"/>
        <v>-0.24898998967545002</v>
      </c>
      <c r="G168" s="259"/>
      <c r="H168" s="259"/>
      <c r="I168" s="190"/>
    </row>
    <row r="169" spans="1:9" ht="12.75" customHeight="1">
      <c r="A169" s="188">
        <v>16</v>
      </c>
      <c r="B169" s="257" t="str">
        <f t="shared" si="12"/>
        <v>Hanumangarh</v>
      </c>
      <c r="C169" s="188">
        <v>75018</v>
      </c>
      <c r="D169" s="258">
        <v>64538</v>
      </c>
      <c r="E169" s="258">
        <f t="shared" si="10"/>
        <v>-10480</v>
      </c>
      <c r="F169" s="206">
        <f t="shared" si="11"/>
        <v>-0.13969980538004212</v>
      </c>
      <c r="G169" s="259"/>
      <c r="H169" s="259"/>
      <c r="I169" s="190"/>
    </row>
    <row r="170" spans="1:9" ht="12.75" customHeight="1">
      <c r="A170" s="188">
        <v>17</v>
      </c>
      <c r="B170" s="257" t="str">
        <f t="shared" si="12"/>
        <v>Jaipur</v>
      </c>
      <c r="C170" s="188">
        <v>206804</v>
      </c>
      <c r="D170" s="258">
        <v>149230</v>
      </c>
      <c r="E170" s="258">
        <f t="shared" si="10"/>
        <v>-57574</v>
      </c>
      <c r="F170" s="206">
        <f t="shared" si="11"/>
        <v>-0.2783988704280381</v>
      </c>
      <c r="G170" s="259"/>
      <c r="H170" s="259"/>
      <c r="I170" s="190"/>
    </row>
    <row r="171" spans="1:9" ht="12.75" customHeight="1">
      <c r="A171" s="188">
        <v>18</v>
      </c>
      <c r="B171" s="257" t="str">
        <f t="shared" si="12"/>
        <v>Jaiselmer</v>
      </c>
      <c r="C171" s="188">
        <v>69134</v>
      </c>
      <c r="D171" s="258">
        <v>58886</v>
      </c>
      <c r="E171" s="258">
        <f t="shared" si="10"/>
        <v>-10248</v>
      </c>
      <c r="F171" s="206">
        <f t="shared" si="11"/>
        <v>-0.14823386466861457</v>
      </c>
      <c r="G171" s="259"/>
      <c r="H171" s="259"/>
      <c r="I171" s="190"/>
    </row>
    <row r="172" spans="1:9" ht="12.75" customHeight="1">
      <c r="A172" s="188">
        <v>19</v>
      </c>
      <c r="B172" s="257" t="str">
        <f t="shared" si="12"/>
        <v>Jalore</v>
      </c>
      <c r="C172" s="188">
        <v>137515</v>
      </c>
      <c r="D172" s="258">
        <v>90231</v>
      </c>
      <c r="E172" s="258">
        <f t="shared" si="10"/>
        <v>-47284</v>
      </c>
      <c r="F172" s="334">
        <f t="shared" si="11"/>
        <v>-0.34384612587717706</v>
      </c>
      <c r="G172" s="259"/>
      <c r="H172" s="259"/>
      <c r="I172" s="190"/>
    </row>
    <row r="173" spans="1:9" s="217" customFormat="1" ht="12.75" customHeight="1">
      <c r="A173" s="188">
        <v>20</v>
      </c>
      <c r="B173" s="257" t="str">
        <f t="shared" si="12"/>
        <v>Jhalawar</v>
      </c>
      <c r="C173" s="188">
        <v>103148</v>
      </c>
      <c r="D173" s="258">
        <v>75664</v>
      </c>
      <c r="E173" s="258">
        <f t="shared" si="10"/>
        <v>-27484</v>
      </c>
      <c r="F173" s="206">
        <f t="shared" si="11"/>
        <v>-0.2664520882615271</v>
      </c>
      <c r="G173" s="259"/>
      <c r="H173" s="259"/>
      <c r="I173" s="190"/>
    </row>
    <row r="174" spans="1:9" ht="12.75" customHeight="1">
      <c r="A174" s="188">
        <v>21</v>
      </c>
      <c r="B174" s="257" t="str">
        <f t="shared" si="12"/>
        <v>Jhunjhunu</v>
      </c>
      <c r="C174" s="188">
        <v>63019</v>
      </c>
      <c r="D174" s="258">
        <v>50736</v>
      </c>
      <c r="E174" s="258">
        <f t="shared" si="10"/>
        <v>-12283</v>
      </c>
      <c r="F174" s="206">
        <f t="shared" si="11"/>
        <v>-0.1949094717466161</v>
      </c>
      <c r="G174" s="259"/>
      <c r="H174" s="259"/>
      <c r="I174" s="190"/>
    </row>
    <row r="175" spans="1:9" ht="12.75" customHeight="1">
      <c r="A175" s="188">
        <v>22</v>
      </c>
      <c r="B175" s="257" t="str">
        <f t="shared" si="12"/>
        <v>Jodhpur</v>
      </c>
      <c r="C175" s="188">
        <v>209906</v>
      </c>
      <c r="D175" s="258">
        <v>144468</v>
      </c>
      <c r="E175" s="258">
        <f t="shared" si="10"/>
        <v>-65438</v>
      </c>
      <c r="F175" s="206">
        <f t="shared" si="11"/>
        <v>-0.31174906863072044</v>
      </c>
      <c r="G175" s="259"/>
      <c r="H175" s="259"/>
      <c r="I175" s="190"/>
    </row>
    <row r="176" spans="1:9" ht="12.75" customHeight="1">
      <c r="A176" s="188">
        <v>23</v>
      </c>
      <c r="B176" s="257" t="str">
        <f t="shared" si="12"/>
        <v>Karauli</v>
      </c>
      <c r="C176" s="188">
        <v>91073</v>
      </c>
      <c r="D176" s="258">
        <v>55018</v>
      </c>
      <c r="E176" s="258">
        <f t="shared" si="10"/>
        <v>-36055</v>
      </c>
      <c r="F176" s="334">
        <f t="shared" si="11"/>
        <v>-0.3958912081517025</v>
      </c>
      <c r="G176" s="259"/>
      <c r="H176" s="259"/>
      <c r="I176" s="190"/>
    </row>
    <row r="177" spans="1:9" ht="12.75" customHeight="1">
      <c r="A177" s="188">
        <v>24</v>
      </c>
      <c r="B177" s="257" t="str">
        <f t="shared" si="12"/>
        <v>Kota</v>
      </c>
      <c r="C177" s="188">
        <v>71506</v>
      </c>
      <c r="D177" s="258">
        <v>45736</v>
      </c>
      <c r="E177" s="258">
        <f t="shared" si="10"/>
        <v>-25770</v>
      </c>
      <c r="F177" s="206">
        <f t="shared" si="11"/>
        <v>-0.3603893379576539</v>
      </c>
      <c r="G177" s="259"/>
      <c r="H177" s="259"/>
      <c r="I177" s="190"/>
    </row>
    <row r="178" spans="1:9" ht="12.75" customHeight="1">
      <c r="A178" s="188">
        <v>25</v>
      </c>
      <c r="B178" s="257" t="str">
        <f t="shared" si="12"/>
        <v>Nagaur</v>
      </c>
      <c r="C178" s="188">
        <v>174852</v>
      </c>
      <c r="D178" s="258">
        <v>115174</v>
      </c>
      <c r="E178" s="258">
        <f t="shared" si="10"/>
        <v>-59678</v>
      </c>
      <c r="F178" s="206">
        <f t="shared" si="11"/>
        <v>-0.34130579003957634</v>
      </c>
      <c r="G178" s="259"/>
      <c r="H178" s="259"/>
      <c r="I178" s="190"/>
    </row>
    <row r="179" spans="1:9" ht="12.75" customHeight="1">
      <c r="A179" s="188">
        <v>26</v>
      </c>
      <c r="B179" s="257" t="str">
        <f t="shared" si="12"/>
        <v>Pali</v>
      </c>
      <c r="C179" s="188">
        <v>111890</v>
      </c>
      <c r="D179" s="258">
        <v>86742</v>
      </c>
      <c r="E179" s="258">
        <f t="shared" si="10"/>
        <v>-25148</v>
      </c>
      <c r="F179" s="206">
        <f t="shared" si="11"/>
        <v>-0.22475645723478416</v>
      </c>
      <c r="G179" s="259"/>
      <c r="H179" s="259"/>
      <c r="I179" s="190"/>
    </row>
    <row r="180" spans="1:9" ht="12.75" customHeight="1">
      <c r="A180" s="188">
        <v>27</v>
      </c>
      <c r="B180" s="257" t="str">
        <f t="shared" si="12"/>
        <v>Partapgarh</v>
      </c>
      <c r="C180" s="188">
        <v>85143</v>
      </c>
      <c r="D180" s="258">
        <v>68440</v>
      </c>
      <c r="E180" s="258">
        <f t="shared" si="10"/>
        <v>-16703</v>
      </c>
      <c r="F180" s="206">
        <f t="shared" si="11"/>
        <v>-0.19617584534254137</v>
      </c>
      <c r="G180" s="259"/>
      <c r="H180" s="259"/>
      <c r="I180" s="190"/>
    </row>
    <row r="181" spans="1:9" ht="12.75" customHeight="1">
      <c r="A181" s="188">
        <v>28</v>
      </c>
      <c r="B181" s="257" t="str">
        <f t="shared" si="12"/>
        <v>Rajsamand</v>
      </c>
      <c r="C181" s="188">
        <v>99449</v>
      </c>
      <c r="D181" s="258">
        <v>64745</v>
      </c>
      <c r="E181" s="258">
        <f t="shared" si="10"/>
        <v>-34704</v>
      </c>
      <c r="F181" s="206">
        <f t="shared" si="11"/>
        <v>-0.34896278494504723</v>
      </c>
      <c r="G181" s="259"/>
      <c r="H181" s="259"/>
      <c r="I181" s="190"/>
    </row>
    <row r="182" spans="1:9" ht="12.75" customHeight="1">
      <c r="A182" s="188">
        <v>29</v>
      </c>
      <c r="B182" s="257" t="str">
        <f t="shared" si="12"/>
        <v>S.Madhopur</v>
      </c>
      <c r="C182" s="188">
        <v>77104</v>
      </c>
      <c r="D182" s="258">
        <v>58638</v>
      </c>
      <c r="E182" s="258">
        <f t="shared" si="10"/>
        <v>-18466</v>
      </c>
      <c r="F182" s="206">
        <f t="shared" si="11"/>
        <v>-0.23949470844573564</v>
      </c>
      <c r="G182" s="259"/>
      <c r="H182" s="259"/>
      <c r="I182" s="190"/>
    </row>
    <row r="183" spans="1:9" ht="12.75" customHeight="1">
      <c r="A183" s="188">
        <v>30</v>
      </c>
      <c r="B183" s="257" t="str">
        <f t="shared" si="12"/>
        <v>Sikar</v>
      </c>
      <c r="C183" s="188">
        <v>101852</v>
      </c>
      <c r="D183" s="258">
        <v>73368</v>
      </c>
      <c r="E183" s="258">
        <f t="shared" si="10"/>
        <v>-28484</v>
      </c>
      <c r="F183" s="206">
        <f t="shared" si="11"/>
        <v>-0.279660684129914</v>
      </c>
      <c r="G183" s="259"/>
      <c r="H183" s="259"/>
      <c r="I183" s="190"/>
    </row>
    <row r="184" spans="1:9" ht="12.75" customHeight="1">
      <c r="A184" s="188">
        <v>31</v>
      </c>
      <c r="B184" s="257" t="str">
        <f t="shared" si="12"/>
        <v>Sirohi</v>
      </c>
      <c r="C184" s="188">
        <v>77002</v>
      </c>
      <c r="D184" s="258">
        <v>51066</v>
      </c>
      <c r="E184" s="258">
        <f t="shared" si="10"/>
        <v>-25936</v>
      </c>
      <c r="F184" s="334">
        <f t="shared" si="11"/>
        <v>-0.336822420196878</v>
      </c>
      <c r="G184" s="259"/>
      <c r="H184" s="259"/>
      <c r="I184" s="190"/>
    </row>
    <row r="185" spans="1:9" ht="12.75" customHeight="1">
      <c r="A185" s="188">
        <v>32</v>
      </c>
      <c r="B185" s="257" t="str">
        <f t="shared" si="12"/>
        <v>Tonk</v>
      </c>
      <c r="C185" s="188">
        <v>77757</v>
      </c>
      <c r="D185" s="258">
        <v>62108</v>
      </c>
      <c r="E185" s="258">
        <f t="shared" si="10"/>
        <v>-15649</v>
      </c>
      <c r="F185" s="206">
        <f t="shared" si="11"/>
        <v>-0.20125519245855678</v>
      </c>
      <c r="G185" s="259"/>
      <c r="H185" s="259"/>
      <c r="I185" s="190" t="s">
        <v>12</v>
      </c>
    </row>
    <row r="186" spans="1:9" ht="12.75" customHeight="1">
      <c r="A186" s="188">
        <v>33</v>
      </c>
      <c r="B186" s="257" t="str">
        <f t="shared" si="12"/>
        <v>Udaipur</v>
      </c>
      <c r="C186" s="188">
        <v>247364</v>
      </c>
      <c r="D186" s="258">
        <v>156127</v>
      </c>
      <c r="E186" s="258">
        <f t="shared" si="10"/>
        <v>-91237</v>
      </c>
      <c r="F186" s="334">
        <f t="shared" si="11"/>
        <v>-0.3688370175126534</v>
      </c>
      <c r="G186" s="259"/>
      <c r="H186" s="259"/>
      <c r="I186" s="190"/>
    </row>
    <row r="187" spans="1:9" ht="12.75" customHeight="1">
      <c r="A187" s="32"/>
      <c r="B187" s="1" t="s">
        <v>27</v>
      </c>
      <c r="C187" s="15">
        <f>SUM(C154:C186)</f>
        <v>4103422</v>
      </c>
      <c r="D187" s="15">
        <f>SUM(D154:D186)</f>
        <v>2972008</v>
      </c>
      <c r="E187" s="143">
        <f t="shared" si="10"/>
        <v>-1131414</v>
      </c>
      <c r="F187" s="141">
        <f t="shared" si="11"/>
        <v>-0.27572450505943574</v>
      </c>
      <c r="G187" s="30">
        <v>0.72</v>
      </c>
      <c r="H187" s="30"/>
      <c r="I187" s="9" t="s">
        <v>12</v>
      </c>
    </row>
    <row r="188" spans="1:8" ht="12.75" customHeight="1">
      <c r="A188" s="24"/>
      <c r="B188" s="34"/>
      <c r="C188" s="35"/>
      <c r="D188" s="35"/>
      <c r="E188" s="35"/>
      <c r="F188" s="36"/>
      <c r="G188" s="30"/>
      <c r="H188" s="30"/>
    </row>
    <row r="189" spans="1:8" ht="29.25" customHeight="1">
      <c r="A189" s="351" t="s">
        <v>159</v>
      </c>
      <c r="B189" s="351"/>
      <c r="C189" s="351"/>
      <c r="D189" s="351"/>
      <c r="E189" s="351"/>
      <c r="F189" s="351"/>
      <c r="G189" s="30"/>
      <c r="H189" s="30"/>
    </row>
    <row r="190" spans="1:8" ht="75.75" customHeight="1">
      <c r="A190" s="15" t="s">
        <v>20</v>
      </c>
      <c r="B190" s="15" t="s">
        <v>21</v>
      </c>
      <c r="C190" s="15" t="s">
        <v>242</v>
      </c>
      <c r="D190" s="15" t="s">
        <v>99</v>
      </c>
      <c r="E190" s="28" t="s">
        <v>6</v>
      </c>
      <c r="F190" s="15" t="s">
        <v>28</v>
      </c>
      <c r="G190" s="30"/>
      <c r="H190" s="30"/>
    </row>
    <row r="191" spans="1:8" ht="12.75" customHeight="1">
      <c r="A191" s="15">
        <v>1</v>
      </c>
      <c r="B191" s="15">
        <v>2</v>
      </c>
      <c r="C191" s="15">
        <v>3</v>
      </c>
      <c r="D191" s="15">
        <v>4</v>
      </c>
      <c r="E191" s="15" t="s">
        <v>29</v>
      </c>
      <c r="F191" s="15">
        <v>6</v>
      </c>
      <c r="G191" s="30"/>
      <c r="H191" s="30"/>
    </row>
    <row r="192" spans="1:8" ht="12.75" customHeight="1">
      <c r="A192" s="188">
        <v>1</v>
      </c>
      <c r="B192" s="257" t="str">
        <f>B154</f>
        <v>Ajmer</v>
      </c>
      <c r="C192" s="188">
        <v>81946</v>
      </c>
      <c r="D192" s="258">
        <v>55623</v>
      </c>
      <c r="E192" s="258">
        <f aca="true" t="shared" si="13" ref="E192:E225">D192-C192</f>
        <v>-26323</v>
      </c>
      <c r="F192" s="206">
        <f aca="true" t="shared" si="14" ref="F192:F225">E192/C192</f>
        <v>-0.32122373270202326</v>
      </c>
      <c r="G192" s="30"/>
      <c r="H192" s="30"/>
    </row>
    <row r="193" spans="1:8" ht="12.75" customHeight="1">
      <c r="A193" s="188">
        <v>2</v>
      </c>
      <c r="B193" s="257" t="str">
        <f aca="true" t="shared" si="15" ref="B193:B224">B155</f>
        <v>Alwar</v>
      </c>
      <c r="C193" s="188">
        <v>98258</v>
      </c>
      <c r="D193" s="258">
        <v>78288</v>
      </c>
      <c r="E193" s="258">
        <f t="shared" si="13"/>
        <v>-19970</v>
      </c>
      <c r="F193" s="206">
        <f t="shared" si="14"/>
        <v>-0.20324044861487106</v>
      </c>
      <c r="G193" s="30"/>
      <c r="H193" s="30"/>
    </row>
    <row r="194" spans="1:8" ht="12.75" customHeight="1">
      <c r="A194" s="188">
        <v>3</v>
      </c>
      <c r="B194" s="257" t="str">
        <f t="shared" si="15"/>
        <v>Banswara</v>
      </c>
      <c r="C194" s="188">
        <v>95878</v>
      </c>
      <c r="D194" s="258">
        <v>86940</v>
      </c>
      <c r="E194" s="258">
        <f t="shared" si="13"/>
        <v>-8938</v>
      </c>
      <c r="F194" s="206">
        <f t="shared" si="14"/>
        <v>-0.09322263710131626</v>
      </c>
      <c r="G194" s="30"/>
      <c r="H194" s="30"/>
    </row>
    <row r="195" spans="1:8" ht="12.75" customHeight="1">
      <c r="A195" s="188">
        <v>4</v>
      </c>
      <c r="B195" s="257" t="str">
        <f t="shared" si="15"/>
        <v>Baran</v>
      </c>
      <c r="C195" s="188">
        <v>39761</v>
      </c>
      <c r="D195" s="258">
        <v>32271</v>
      </c>
      <c r="E195" s="258">
        <f t="shared" si="13"/>
        <v>-7490</v>
      </c>
      <c r="F195" s="206">
        <f t="shared" si="14"/>
        <v>-0.18837554387465105</v>
      </c>
      <c r="G195" s="30"/>
      <c r="H195" s="30"/>
    </row>
    <row r="196" spans="1:8" ht="12.75" customHeight="1">
      <c r="A196" s="188">
        <v>5</v>
      </c>
      <c r="B196" s="257" t="str">
        <f t="shared" si="15"/>
        <v>Barmer</v>
      </c>
      <c r="C196" s="188">
        <v>114251</v>
      </c>
      <c r="D196" s="258">
        <v>103705</v>
      </c>
      <c r="E196" s="258">
        <f t="shared" si="13"/>
        <v>-10546</v>
      </c>
      <c r="F196" s="206">
        <f t="shared" si="14"/>
        <v>-0.09230553780710891</v>
      </c>
      <c r="G196" s="30"/>
      <c r="H196" s="30"/>
    </row>
    <row r="197" spans="1:8" ht="12.75" customHeight="1">
      <c r="A197" s="188">
        <v>6</v>
      </c>
      <c r="B197" s="257" t="str">
        <f t="shared" si="15"/>
        <v>Bharatpur</v>
      </c>
      <c r="C197" s="188">
        <v>70320</v>
      </c>
      <c r="D197" s="258">
        <v>51597</v>
      </c>
      <c r="E197" s="258">
        <f t="shared" si="13"/>
        <v>-18723</v>
      </c>
      <c r="F197" s="206">
        <f t="shared" si="14"/>
        <v>-0.2662542662116041</v>
      </c>
      <c r="G197" s="30"/>
      <c r="H197" s="30"/>
    </row>
    <row r="198" spans="1:8" ht="12.75" customHeight="1">
      <c r="A198" s="188">
        <v>7</v>
      </c>
      <c r="B198" s="257" t="str">
        <f t="shared" si="15"/>
        <v>Bhilwara</v>
      </c>
      <c r="C198" s="188">
        <v>95280</v>
      </c>
      <c r="D198" s="258">
        <v>77975</v>
      </c>
      <c r="E198" s="258">
        <f t="shared" si="13"/>
        <v>-17305</v>
      </c>
      <c r="F198" s="206">
        <f t="shared" si="14"/>
        <v>-0.18162258606213266</v>
      </c>
      <c r="G198" s="30"/>
      <c r="H198" s="30"/>
    </row>
    <row r="199" spans="1:8" ht="12.75" customHeight="1">
      <c r="A199" s="188">
        <v>8</v>
      </c>
      <c r="B199" s="257" t="str">
        <f t="shared" si="15"/>
        <v>Bikaner</v>
      </c>
      <c r="C199" s="188">
        <v>66000</v>
      </c>
      <c r="D199" s="258">
        <v>46003</v>
      </c>
      <c r="E199" s="258">
        <f t="shared" si="13"/>
        <v>-19997</v>
      </c>
      <c r="F199" s="334">
        <f t="shared" si="14"/>
        <v>-0.30298484848484847</v>
      </c>
      <c r="G199" s="30"/>
      <c r="H199" s="30"/>
    </row>
    <row r="200" spans="1:8" ht="12.75" customHeight="1">
      <c r="A200" s="188">
        <v>9</v>
      </c>
      <c r="B200" s="257" t="str">
        <f t="shared" si="15"/>
        <v>Bundi</v>
      </c>
      <c r="C200" s="188">
        <v>39005</v>
      </c>
      <c r="D200" s="258">
        <v>33284</v>
      </c>
      <c r="E200" s="258">
        <f t="shared" si="13"/>
        <v>-5721</v>
      </c>
      <c r="F200" s="206">
        <f t="shared" si="14"/>
        <v>-0.1466735033970004</v>
      </c>
      <c r="G200" s="30"/>
      <c r="H200" s="30"/>
    </row>
    <row r="201" spans="1:8" ht="12.75" customHeight="1">
      <c r="A201" s="188">
        <v>10</v>
      </c>
      <c r="B201" s="257" t="str">
        <f t="shared" si="15"/>
        <v>Chittorgarh</v>
      </c>
      <c r="C201" s="188">
        <v>56987</v>
      </c>
      <c r="D201" s="258">
        <v>45945</v>
      </c>
      <c r="E201" s="258">
        <f t="shared" si="13"/>
        <v>-11042</v>
      </c>
      <c r="F201" s="206">
        <f t="shared" si="14"/>
        <v>-0.1937634899187534</v>
      </c>
      <c r="G201" s="30"/>
      <c r="H201" s="30"/>
    </row>
    <row r="202" spans="1:8" ht="12.75" customHeight="1">
      <c r="A202" s="188">
        <v>11</v>
      </c>
      <c r="B202" s="257" t="str">
        <f t="shared" si="15"/>
        <v>Churu</v>
      </c>
      <c r="C202" s="188">
        <v>61981</v>
      </c>
      <c r="D202" s="258">
        <v>49522</v>
      </c>
      <c r="E202" s="258">
        <f t="shared" si="13"/>
        <v>-12459</v>
      </c>
      <c r="F202" s="206">
        <f t="shared" si="14"/>
        <v>-0.20101321372678724</v>
      </c>
      <c r="G202" s="30"/>
      <c r="H202" s="30"/>
    </row>
    <row r="203" spans="1:8" ht="12.75" customHeight="1">
      <c r="A203" s="188">
        <v>12</v>
      </c>
      <c r="B203" s="257" t="str">
        <f t="shared" si="15"/>
        <v>Dausa</v>
      </c>
      <c r="C203" s="188">
        <v>48770</v>
      </c>
      <c r="D203" s="258">
        <v>44966</v>
      </c>
      <c r="E203" s="258">
        <f t="shared" si="13"/>
        <v>-3804</v>
      </c>
      <c r="F203" s="206">
        <f t="shared" si="14"/>
        <v>-0.07799876973549313</v>
      </c>
      <c r="G203" s="30"/>
      <c r="H203" s="30"/>
    </row>
    <row r="204" spans="1:8" ht="12.75" customHeight="1">
      <c r="A204" s="188">
        <v>13</v>
      </c>
      <c r="B204" s="257" t="str">
        <f t="shared" si="15"/>
        <v>Dholpur</v>
      </c>
      <c r="C204" s="188">
        <v>47235</v>
      </c>
      <c r="D204" s="258">
        <v>24673</v>
      </c>
      <c r="E204" s="258">
        <f t="shared" si="13"/>
        <v>-22562</v>
      </c>
      <c r="F204" s="334">
        <f t="shared" si="14"/>
        <v>-0.47765428178257646</v>
      </c>
      <c r="G204" s="30"/>
      <c r="H204" s="30"/>
    </row>
    <row r="205" spans="1:8" ht="12.75" customHeight="1">
      <c r="A205" s="188">
        <v>14</v>
      </c>
      <c r="B205" s="257" t="str">
        <f t="shared" si="15"/>
        <v>Dungarpur</v>
      </c>
      <c r="C205" s="188">
        <v>77832</v>
      </c>
      <c r="D205" s="258">
        <v>62029</v>
      </c>
      <c r="E205" s="258">
        <f t="shared" si="13"/>
        <v>-15803</v>
      </c>
      <c r="F205" s="206">
        <f t="shared" si="14"/>
        <v>-0.20303988076883545</v>
      </c>
      <c r="G205" s="30"/>
      <c r="H205" s="30"/>
    </row>
    <row r="206" spans="1:8" ht="12.75" customHeight="1">
      <c r="A206" s="188">
        <v>15</v>
      </c>
      <c r="B206" s="257" t="str">
        <f t="shared" si="15"/>
        <v>Ganganagar</v>
      </c>
      <c r="C206" s="188">
        <v>54752</v>
      </c>
      <c r="D206" s="258">
        <v>32110</v>
      </c>
      <c r="E206" s="258">
        <f t="shared" si="13"/>
        <v>-22642</v>
      </c>
      <c r="F206" s="334">
        <f t="shared" si="14"/>
        <v>-0.41353740502630043</v>
      </c>
      <c r="G206" s="30"/>
      <c r="H206" s="30"/>
    </row>
    <row r="207" spans="1:8" ht="12.75" customHeight="1">
      <c r="A207" s="188">
        <v>16</v>
      </c>
      <c r="B207" s="257" t="str">
        <f t="shared" si="15"/>
        <v>Hanumangarh</v>
      </c>
      <c r="C207" s="188">
        <v>48198</v>
      </c>
      <c r="D207" s="258">
        <v>47421</v>
      </c>
      <c r="E207" s="258">
        <f t="shared" si="13"/>
        <v>-777</v>
      </c>
      <c r="F207" s="206">
        <f t="shared" si="14"/>
        <v>-0.01612100087140545</v>
      </c>
      <c r="G207" s="30"/>
      <c r="H207" s="30"/>
    </row>
    <row r="208" spans="1:8" ht="12.75" customHeight="1">
      <c r="A208" s="188">
        <v>17</v>
      </c>
      <c r="B208" s="257" t="str">
        <f t="shared" si="15"/>
        <v>Jaipur</v>
      </c>
      <c r="C208" s="188">
        <v>108310</v>
      </c>
      <c r="D208" s="258">
        <v>80992</v>
      </c>
      <c r="E208" s="258">
        <f t="shared" si="13"/>
        <v>-27318</v>
      </c>
      <c r="F208" s="206">
        <f t="shared" si="14"/>
        <v>-0.25222047825685534</v>
      </c>
      <c r="G208" s="30"/>
      <c r="H208" s="30"/>
    </row>
    <row r="209" spans="1:8" ht="12.75" customHeight="1">
      <c r="A209" s="188">
        <v>18</v>
      </c>
      <c r="B209" s="257" t="str">
        <f t="shared" si="15"/>
        <v>Jaiselmer</v>
      </c>
      <c r="C209" s="188">
        <v>26988</v>
      </c>
      <c r="D209" s="258">
        <v>24054</v>
      </c>
      <c r="E209" s="258">
        <f t="shared" si="13"/>
        <v>-2934</v>
      </c>
      <c r="F209" s="206">
        <f t="shared" si="14"/>
        <v>-0.10871498443752779</v>
      </c>
      <c r="G209" s="30"/>
      <c r="H209" s="30"/>
    </row>
    <row r="210" spans="1:8" ht="12.75" customHeight="1">
      <c r="A210" s="188">
        <v>19</v>
      </c>
      <c r="B210" s="257" t="str">
        <f t="shared" si="15"/>
        <v>Jalore</v>
      </c>
      <c r="C210" s="188">
        <v>67074</v>
      </c>
      <c r="D210" s="258">
        <v>45076</v>
      </c>
      <c r="E210" s="258">
        <f t="shared" si="13"/>
        <v>-21998</v>
      </c>
      <c r="F210" s="206">
        <f t="shared" si="14"/>
        <v>-0.32796612696424843</v>
      </c>
      <c r="G210" s="30"/>
      <c r="H210" s="30"/>
    </row>
    <row r="211" spans="1:8" ht="12.75" customHeight="1">
      <c r="A211" s="188">
        <v>20</v>
      </c>
      <c r="B211" s="257" t="str">
        <f t="shared" si="15"/>
        <v>Jhalawar</v>
      </c>
      <c r="C211" s="188">
        <v>53364</v>
      </c>
      <c r="D211" s="258">
        <v>40433</v>
      </c>
      <c r="E211" s="258">
        <f t="shared" si="13"/>
        <v>-12931</v>
      </c>
      <c r="F211" s="206">
        <f t="shared" si="14"/>
        <v>-0.24231691777228093</v>
      </c>
      <c r="G211" s="30"/>
      <c r="H211" s="30"/>
    </row>
    <row r="212" spans="1:8" ht="12.75" customHeight="1">
      <c r="A212" s="188">
        <v>21</v>
      </c>
      <c r="B212" s="257" t="str">
        <f t="shared" si="15"/>
        <v>Jhunjhunu</v>
      </c>
      <c r="C212" s="188">
        <v>39086</v>
      </c>
      <c r="D212" s="258">
        <v>32347</v>
      </c>
      <c r="E212" s="258">
        <f t="shared" si="13"/>
        <v>-6739</v>
      </c>
      <c r="F212" s="206">
        <f t="shared" si="14"/>
        <v>-0.17241467533132068</v>
      </c>
      <c r="G212" s="30"/>
      <c r="H212" s="30"/>
    </row>
    <row r="213" spans="1:8" ht="12.75" customHeight="1">
      <c r="A213" s="188">
        <v>22</v>
      </c>
      <c r="B213" s="257" t="str">
        <f t="shared" si="15"/>
        <v>Jodhpur</v>
      </c>
      <c r="C213" s="188">
        <v>100202</v>
      </c>
      <c r="D213" s="258">
        <v>65797</v>
      </c>
      <c r="E213" s="258">
        <f t="shared" si="13"/>
        <v>-34405</v>
      </c>
      <c r="F213" s="206">
        <f t="shared" si="14"/>
        <v>-0.34335642003153627</v>
      </c>
      <c r="G213" s="30"/>
      <c r="H213" s="30"/>
    </row>
    <row r="214" spans="1:8" ht="12.75" customHeight="1">
      <c r="A214" s="188">
        <v>23</v>
      </c>
      <c r="B214" s="257" t="str">
        <f t="shared" si="15"/>
        <v>Karauli</v>
      </c>
      <c r="C214" s="188">
        <v>45030</v>
      </c>
      <c r="D214" s="258">
        <v>30961</v>
      </c>
      <c r="E214" s="258">
        <f t="shared" si="13"/>
        <v>-14069</v>
      </c>
      <c r="F214" s="334">
        <f t="shared" si="14"/>
        <v>-0.31243615367532757</v>
      </c>
      <c r="G214" s="30"/>
      <c r="H214" s="30"/>
    </row>
    <row r="215" spans="1:8" ht="12.75" customHeight="1">
      <c r="A215" s="188">
        <v>24</v>
      </c>
      <c r="B215" s="257" t="str">
        <f t="shared" si="15"/>
        <v>Kota</v>
      </c>
      <c r="C215" s="188">
        <v>38969</v>
      </c>
      <c r="D215" s="258">
        <v>30256</v>
      </c>
      <c r="E215" s="258">
        <f t="shared" si="13"/>
        <v>-8713</v>
      </c>
      <c r="F215" s="206">
        <f t="shared" si="14"/>
        <v>-0.2235879801893813</v>
      </c>
      <c r="G215" s="30"/>
      <c r="H215" s="30"/>
    </row>
    <row r="216" spans="1:8" ht="12.75" customHeight="1">
      <c r="A216" s="188">
        <v>25</v>
      </c>
      <c r="B216" s="257" t="str">
        <f t="shared" si="15"/>
        <v>Nagaur</v>
      </c>
      <c r="C216" s="188">
        <v>101729</v>
      </c>
      <c r="D216" s="258">
        <v>79991</v>
      </c>
      <c r="E216" s="258">
        <f t="shared" si="13"/>
        <v>-21738</v>
      </c>
      <c r="F216" s="206">
        <f t="shared" si="14"/>
        <v>-0.21368537978354255</v>
      </c>
      <c r="G216" s="30"/>
      <c r="H216" s="30"/>
    </row>
    <row r="217" spans="1:8" ht="12.75" customHeight="1">
      <c r="A217" s="188">
        <v>26</v>
      </c>
      <c r="B217" s="257" t="str">
        <f t="shared" si="15"/>
        <v>Pali</v>
      </c>
      <c r="C217" s="188">
        <v>77737</v>
      </c>
      <c r="D217" s="258">
        <v>58356</v>
      </c>
      <c r="E217" s="258">
        <f t="shared" si="13"/>
        <v>-19381</v>
      </c>
      <c r="F217" s="206">
        <f t="shared" si="14"/>
        <v>-0.2493149980060975</v>
      </c>
      <c r="G217" s="30"/>
      <c r="H217" s="30"/>
    </row>
    <row r="218" spans="1:8" ht="12.75" customHeight="1">
      <c r="A218" s="188">
        <v>27</v>
      </c>
      <c r="B218" s="257" t="str">
        <f t="shared" si="15"/>
        <v>Partapgarh</v>
      </c>
      <c r="C218" s="188">
        <v>43846</v>
      </c>
      <c r="D218" s="258">
        <v>35042</v>
      </c>
      <c r="E218" s="258">
        <f t="shared" si="13"/>
        <v>-8804</v>
      </c>
      <c r="F218" s="206">
        <f t="shared" si="14"/>
        <v>-0.20079368699539296</v>
      </c>
      <c r="G218" s="30"/>
      <c r="H218" s="30"/>
    </row>
    <row r="219" spans="1:8" ht="12.75" customHeight="1">
      <c r="A219" s="188">
        <v>28</v>
      </c>
      <c r="B219" s="257" t="str">
        <f t="shared" si="15"/>
        <v>Rajsamand</v>
      </c>
      <c r="C219" s="188">
        <v>58288</v>
      </c>
      <c r="D219" s="258">
        <v>42255</v>
      </c>
      <c r="E219" s="258">
        <f t="shared" si="13"/>
        <v>-16033</v>
      </c>
      <c r="F219" s="206">
        <f t="shared" si="14"/>
        <v>-0.2750651935218227</v>
      </c>
      <c r="G219" s="30"/>
      <c r="H219" s="30"/>
    </row>
    <row r="220" spans="1:8" ht="12.75" customHeight="1">
      <c r="A220" s="188">
        <v>29</v>
      </c>
      <c r="B220" s="257" t="str">
        <f t="shared" si="15"/>
        <v>S.Madhopur</v>
      </c>
      <c r="C220" s="188">
        <v>36263</v>
      </c>
      <c r="D220" s="258">
        <v>29155</v>
      </c>
      <c r="E220" s="258">
        <f t="shared" si="13"/>
        <v>-7108</v>
      </c>
      <c r="F220" s="206">
        <f t="shared" si="14"/>
        <v>-0.19601246449549128</v>
      </c>
      <c r="G220" s="30"/>
      <c r="H220" s="30"/>
    </row>
    <row r="221" spans="1:8" ht="12.75" customHeight="1">
      <c r="A221" s="188">
        <v>30</v>
      </c>
      <c r="B221" s="257" t="str">
        <f t="shared" si="15"/>
        <v>Sikar</v>
      </c>
      <c r="C221" s="188">
        <v>60942</v>
      </c>
      <c r="D221" s="258">
        <v>47315</v>
      </c>
      <c r="E221" s="258">
        <f t="shared" si="13"/>
        <v>-13627</v>
      </c>
      <c r="F221" s="206">
        <f t="shared" si="14"/>
        <v>-0.2236060516556726</v>
      </c>
      <c r="G221" s="30"/>
      <c r="H221" s="30"/>
    </row>
    <row r="222" spans="1:9" ht="12.75" customHeight="1">
      <c r="A222" s="188">
        <v>31</v>
      </c>
      <c r="B222" s="257" t="str">
        <f t="shared" si="15"/>
        <v>Sirohi</v>
      </c>
      <c r="C222" s="188">
        <v>38335</v>
      </c>
      <c r="D222" s="258">
        <v>25764</v>
      </c>
      <c r="E222" s="258">
        <f t="shared" si="13"/>
        <v>-12571</v>
      </c>
      <c r="F222" s="206">
        <f t="shared" si="14"/>
        <v>-0.32792487283161603</v>
      </c>
      <c r="G222" s="30" t="s">
        <v>12</v>
      </c>
      <c r="H222" s="30"/>
      <c r="I222" s="9" t="s">
        <v>12</v>
      </c>
    </row>
    <row r="223" spans="1:9" ht="12.75" customHeight="1">
      <c r="A223" s="188">
        <v>32</v>
      </c>
      <c r="B223" s="257" t="str">
        <f t="shared" si="15"/>
        <v>Tonk</v>
      </c>
      <c r="C223" s="188">
        <v>40778</v>
      </c>
      <c r="D223" s="258">
        <v>31660</v>
      </c>
      <c r="E223" s="258">
        <f t="shared" si="13"/>
        <v>-9118</v>
      </c>
      <c r="F223" s="206">
        <f t="shared" si="14"/>
        <v>-0.2236009613026632</v>
      </c>
      <c r="G223" s="30"/>
      <c r="H223" s="30"/>
      <c r="I223" s="9" t="s">
        <v>12</v>
      </c>
    </row>
    <row r="224" spans="1:8" ht="12.75" customHeight="1">
      <c r="A224" s="188">
        <v>33</v>
      </c>
      <c r="B224" s="257" t="str">
        <f t="shared" si="15"/>
        <v>Udaipur</v>
      </c>
      <c r="C224" s="188">
        <v>128529</v>
      </c>
      <c r="D224" s="258">
        <v>80090</v>
      </c>
      <c r="E224" s="258">
        <f t="shared" si="13"/>
        <v>-48439</v>
      </c>
      <c r="F224" s="334">
        <f t="shared" si="14"/>
        <v>-0.3768721455858211</v>
      </c>
      <c r="G224" s="30"/>
      <c r="H224" s="30"/>
    </row>
    <row r="225" spans="1:8" ht="12.75" customHeight="1">
      <c r="A225" s="32"/>
      <c r="B225" s="1" t="s">
        <v>27</v>
      </c>
      <c r="C225" s="15">
        <f>SUM(C192:C224)</f>
        <v>2161924</v>
      </c>
      <c r="D225" s="15">
        <f>SUM(D192:D224)</f>
        <v>1651896</v>
      </c>
      <c r="E225" s="143">
        <f t="shared" si="13"/>
        <v>-510028</v>
      </c>
      <c r="F225" s="141">
        <f t="shared" si="14"/>
        <v>-0.2359139359200416</v>
      </c>
      <c r="G225" s="30">
        <v>0.76</v>
      </c>
      <c r="H225" s="30"/>
    </row>
    <row r="226" spans="1:8" ht="12.75" customHeight="1">
      <c r="A226" s="38"/>
      <c r="B226" s="2"/>
      <c r="C226" s="41"/>
      <c r="D226" s="42"/>
      <c r="E226" s="43"/>
      <c r="F226" s="36"/>
      <c r="G226" s="30"/>
      <c r="H226" s="30"/>
    </row>
    <row r="227" spans="1:8" ht="12.75" customHeight="1">
      <c r="A227" s="24"/>
      <c r="B227" s="31"/>
      <c r="C227" s="31"/>
      <c r="D227" s="31"/>
      <c r="E227" s="31"/>
      <c r="G227" s="30"/>
      <c r="H227" s="30"/>
    </row>
    <row r="228" spans="1:8" ht="12.75" customHeight="1">
      <c r="A228" s="351" t="s">
        <v>160</v>
      </c>
      <c r="B228" s="351"/>
      <c r="C228" s="351"/>
      <c r="D228" s="351"/>
      <c r="E228" s="351"/>
      <c r="F228" s="351"/>
      <c r="G228" s="351"/>
      <c r="H228" s="13"/>
    </row>
    <row r="229" spans="1:9" ht="69.75" customHeight="1">
      <c r="A229" s="15" t="s">
        <v>20</v>
      </c>
      <c r="B229" s="15" t="s">
        <v>21</v>
      </c>
      <c r="C229" s="15" t="s">
        <v>161</v>
      </c>
      <c r="D229" s="15" t="s">
        <v>99</v>
      </c>
      <c r="E229" s="28" t="s">
        <v>6</v>
      </c>
      <c r="F229" s="15" t="s">
        <v>28</v>
      </c>
      <c r="G229" s="319"/>
      <c r="H229" s="319"/>
      <c r="I229" s="315"/>
    </row>
    <row r="230" spans="1:11" ht="12.75" customHeight="1">
      <c r="A230" s="15">
        <v>1</v>
      </c>
      <c r="B230" s="15">
        <v>2</v>
      </c>
      <c r="C230" s="15">
        <v>3</v>
      </c>
      <c r="D230" s="15">
        <v>4</v>
      </c>
      <c r="E230" s="15" t="s">
        <v>29</v>
      </c>
      <c r="F230" s="15">
        <v>6</v>
      </c>
      <c r="G230" s="30"/>
      <c r="H230" s="30"/>
      <c r="I230" s="64" t="s">
        <v>253</v>
      </c>
      <c r="K230" s="64" t="s">
        <v>254</v>
      </c>
    </row>
    <row r="231" spans="1:11" ht="12.75" customHeight="1">
      <c r="A231" s="17">
        <v>1</v>
      </c>
      <c r="B231" s="205" t="str">
        <f>B192</f>
        <v>Ajmer</v>
      </c>
      <c r="C231" s="144">
        <v>105127</v>
      </c>
      <c r="D231" s="258">
        <v>98767</v>
      </c>
      <c r="E231" s="144">
        <f>D231-C231</f>
        <v>-6360</v>
      </c>
      <c r="F231" s="142">
        <f>E231/C231</f>
        <v>-0.06049825449218564</v>
      </c>
      <c r="G231" s="30"/>
      <c r="H231" s="30"/>
      <c r="I231" s="315">
        <f>100*232*C231/100000</f>
        <v>24389.464</v>
      </c>
      <c r="K231" s="315">
        <f>4.35*232*C231/100000</f>
        <v>1060.941684</v>
      </c>
    </row>
    <row r="232" spans="1:11" ht="12.75" customHeight="1">
      <c r="A232" s="17">
        <v>2</v>
      </c>
      <c r="B232" s="205" t="str">
        <f aca="true" t="shared" si="16" ref="B232:B263">B193</f>
        <v>Alwar</v>
      </c>
      <c r="C232" s="144">
        <v>142671</v>
      </c>
      <c r="D232" s="258">
        <v>129217</v>
      </c>
      <c r="E232" s="144">
        <f aca="true" t="shared" si="17" ref="E232:E263">D232-C232</f>
        <v>-13454</v>
      </c>
      <c r="F232" s="335">
        <f aca="true" t="shared" si="18" ref="F232:F263">E232/C232</f>
        <v>-0.09430087403887265</v>
      </c>
      <c r="G232" s="30"/>
      <c r="H232" s="30"/>
      <c r="I232" s="315">
        <f aca="true" t="shared" si="19" ref="I232:I263">100*232*C232/100000</f>
        <v>33099.672</v>
      </c>
      <c r="K232" s="315">
        <f aca="true" t="shared" si="20" ref="K232:K263">4.35*232*C232/100000</f>
        <v>1439.8357319999998</v>
      </c>
    </row>
    <row r="233" spans="1:11" ht="12.75" customHeight="1">
      <c r="A233" s="17">
        <v>3</v>
      </c>
      <c r="B233" s="205" t="str">
        <f t="shared" si="16"/>
        <v>Banswara</v>
      </c>
      <c r="C233" s="144">
        <v>136224</v>
      </c>
      <c r="D233" s="258">
        <v>134214</v>
      </c>
      <c r="E233" s="144">
        <f t="shared" si="17"/>
        <v>-2010</v>
      </c>
      <c r="F233" s="142">
        <f t="shared" si="18"/>
        <v>-0.014755109231853417</v>
      </c>
      <c r="G233" s="30"/>
      <c r="H233" s="30"/>
      <c r="I233" s="315">
        <f t="shared" si="19"/>
        <v>31603.968</v>
      </c>
      <c r="K233" s="315">
        <f t="shared" si="20"/>
        <v>1374.7726079999998</v>
      </c>
    </row>
    <row r="234" spans="1:11" ht="12.75" customHeight="1">
      <c r="A234" s="17">
        <v>4</v>
      </c>
      <c r="B234" s="205" t="str">
        <f t="shared" si="16"/>
        <v>Baran</v>
      </c>
      <c r="C234" s="144">
        <v>57215</v>
      </c>
      <c r="D234" s="258">
        <v>79329</v>
      </c>
      <c r="E234" s="144">
        <f t="shared" si="17"/>
        <v>22114</v>
      </c>
      <c r="F234" s="142">
        <f t="shared" si="18"/>
        <v>0.38650703486847854</v>
      </c>
      <c r="G234" s="30"/>
      <c r="H234" s="30"/>
      <c r="I234" s="315">
        <f t="shared" si="19"/>
        <v>13273.88</v>
      </c>
      <c r="K234" s="315">
        <f t="shared" si="20"/>
        <v>577.41378</v>
      </c>
    </row>
    <row r="235" spans="1:11" ht="12.75" customHeight="1">
      <c r="A235" s="17">
        <v>5</v>
      </c>
      <c r="B235" s="205" t="str">
        <f t="shared" si="16"/>
        <v>Barmer</v>
      </c>
      <c r="C235" s="144">
        <v>202859</v>
      </c>
      <c r="D235" s="258">
        <v>208139</v>
      </c>
      <c r="E235" s="144">
        <f t="shared" si="17"/>
        <v>5280</v>
      </c>
      <c r="F235" s="142">
        <f t="shared" si="18"/>
        <v>0.026027930730211625</v>
      </c>
      <c r="G235" s="30"/>
      <c r="H235" s="30"/>
      <c r="I235" s="315">
        <f t="shared" si="19"/>
        <v>47063.288</v>
      </c>
      <c r="K235" s="315">
        <f t="shared" si="20"/>
        <v>2047.2530279999999</v>
      </c>
    </row>
    <row r="236" spans="1:11" ht="12.75" customHeight="1">
      <c r="A236" s="17">
        <v>6</v>
      </c>
      <c r="B236" s="205" t="str">
        <f t="shared" si="16"/>
        <v>Bharatpur</v>
      </c>
      <c r="C236" s="144">
        <v>97794</v>
      </c>
      <c r="D236" s="258">
        <v>90174</v>
      </c>
      <c r="E236" s="144">
        <f t="shared" si="17"/>
        <v>-7620</v>
      </c>
      <c r="F236" s="335">
        <f t="shared" si="18"/>
        <v>-0.07791889072949261</v>
      </c>
      <c r="G236" s="30"/>
      <c r="H236" s="30"/>
      <c r="I236" s="315">
        <f t="shared" si="19"/>
        <v>22688.208</v>
      </c>
      <c r="K236" s="315">
        <f t="shared" si="20"/>
        <v>986.937048</v>
      </c>
    </row>
    <row r="237" spans="1:11" ht="12.75" customHeight="1">
      <c r="A237" s="17">
        <v>7</v>
      </c>
      <c r="B237" s="205" t="str">
        <f t="shared" si="16"/>
        <v>Bhilwara</v>
      </c>
      <c r="C237" s="144">
        <v>126234</v>
      </c>
      <c r="D237" s="258">
        <v>138710</v>
      </c>
      <c r="E237" s="144">
        <f t="shared" si="17"/>
        <v>12476</v>
      </c>
      <c r="F237" s="142">
        <f t="shared" si="18"/>
        <v>0.09883232726523758</v>
      </c>
      <c r="G237" s="30"/>
      <c r="H237" s="30"/>
      <c r="I237" s="315">
        <f t="shared" si="19"/>
        <v>29286.288</v>
      </c>
      <c r="K237" s="315">
        <f t="shared" si="20"/>
        <v>1273.953528</v>
      </c>
    </row>
    <row r="238" spans="1:11" ht="12.75" customHeight="1">
      <c r="A238" s="17">
        <v>8</v>
      </c>
      <c r="B238" s="205" t="str">
        <f t="shared" si="16"/>
        <v>Bikaner</v>
      </c>
      <c r="C238" s="144">
        <v>94117</v>
      </c>
      <c r="D238" s="258">
        <v>96224</v>
      </c>
      <c r="E238" s="144">
        <f t="shared" si="17"/>
        <v>2107</v>
      </c>
      <c r="F238" s="142">
        <f t="shared" si="18"/>
        <v>0.022387028910823763</v>
      </c>
      <c r="G238" s="30"/>
      <c r="H238" s="30"/>
      <c r="I238" s="315">
        <f t="shared" si="19"/>
        <v>21835.144</v>
      </c>
      <c r="K238" s="315">
        <f t="shared" si="20"/>
        <v>949.8287639999999</v>
      </c>
    </row>
    <row r="239" spans="1:11" ht="12.75" customHeight="1">
      <c r="A239" s="17">
        <v>9</v>
      </c>
      <c r="B239" s="205" t="str">
        <f t="shared" si="16"/>
        <v>Bundi</v>
      </c>
      <c r="C239" s="144">
        <v>50601</v>
      </c>
      <c r="D239" s="258">
        <v>61390</v>
      </c>
      <c r="E239" s="144">
        <f t="shared" si="17"/>
        <v>10789</v>
      </c>
      <c r="F239" s="142">
        <f t="shared" si="18"/>
        <v>0.21321713009624316</v>
      </c>
      <c r="G239" s="30"/>
      <c r="H239" s="30"/>
      <c r="I239" s="315">
        <f t="shared" si="19"/>
        <v>11739.432</v>
      </c>
      <c r="K239" s="315">
        <f t="shared" si="20"/>
        <v>510.66529199999997</v>
      </c>
    </row>
    <row r="240" spans="1:11" ht="12.75" customHeight="1">
      <c r="A240" s="17">
        <v>10</v>
      </c>
      <c r="B240" s="205" t="str">
        <f t="shared" si="16"/>
        <v>Chittorgarh</v>
      </c>
      <c r="C240" s="144">
        <v>76454</v>
      </c>
      <c r="D240" s="258">
        <v>66843</v>
      </c>
      <c r="E240" s="144">
        <f t="shared" si="17"/>
        <v>-9611</v>
      </c>
      <c r="F240" s="335">
        <f t="shared" si="18"/>
        <v>-0.12570957700054936</v>
      </c>
      <c r="G240" s="30"/>
      <c r="H240" s="30"/>
      <c r="I240" s="315">
        <f t="shared" si="19"/>
        <v>17737.328</v>
      </c>
      <c r="K240" s="315">
        <f t="shared" si="20"/>
        <v>771.573768</v>
      </c>
    </row>
    <row r="241" spans="1:11" ht="12.75" customHeight="1">
      <c r="A241" s="17">
        <v>11</v>
      </c>
      <c r="B241" s="205" t="str">
        <f t="shared" si="16"/>
        <v>Churu</v>
      </c>
      <c r="C241" s="144">
        <v>77680</v>
      </c>
      <c r="D241" s="258">
        <v>86823</v>
      </c>
      <c r="E241" s="144">
        <f t="shared" si="17"/>
        <v>9143</v>
      </c>
      <c r="F241" s="142">
        <f t="shared" si="18"/>
        <v>0.11770082389289392</v>
      </c>
      <c r="G241" s="30"/>
      <c r="H241" s="30"/>
      <c r="I241" s="315">
        <f t="shared" si="19"/>
        <v>18021.76</v>
      </c>
      <c r="K241" s="315">
        <f t="shared" si="20"/>
        <v>783.94656</v>
      </c>
    </row>
    <row r="242" spans="1:11" ht="12.75" customHeight="1">
      <c r="A242" s="17">
        <v>12</v>
      </c>
      <c r="B242" s="205" t="str">
        <f t="shared" si="16"/>
        <v>Dausa</v>
      </c>
      <c r="C242" s="144">
        <v>61871</v>
      </c>
      <c r="D242" s="258">
        <v>71277</v>
      </c>
      <c r="E242" s="144">
        <f t="shared" si="17"/>
        <v>9406</v>
      </c>
      <c r="F242" s="142">
        <f t="shared" si="18"/>
        <v>0.152025989558921</v>
      </c>
      <c r="G242" s="30"/>
      <c r="H242" s="30"/>
      <c r="I242" s="315">
        <f t="shared" si="19"/>
        <v>14354.072</v>
      </c>
      <c r="K242" s="315">
        <f t="shared" si="20"/>
        <v>624.4021319999999</v>
      </c>
    </row>
    <row r="243" spans="1:11" ht="12.75" customHeight="1">
      <c r="A243" s="17">
        <v>13</v>
      </c>
      <c r="B243" s="205" t="str">
        <f t="shared" si="16"/>
        <v>Dholpur</v>
      </c>
      <c r="C243" s="144">
        <v>71193</v>
      </c>
      <c r="D243" s="258">
        <v>62845</v>
      </c>
      <c r="E243" s="144">
        <f t="shared" si="17"/>
        <v>-8348</v>
      </c>
      <c r="F243" s="335">
        <f t="shared" si="18"/>
        <v>-0.11725871925610663</v>
      </c>
      <c r="G243" s="30"/>
      <c r="H243" s="30"/>
      <c r="I243" s="315">
        <f t="shared" si="19"/>
        <v>16516.776</v>
      </c>
      <c r="K243" s="315">
        <f t="shared" si="20"/>
        <v>718.479756</v>
      </c>
    </row>
    <row r="244" spans="1:11" ht="12.75" customHeight="1">
      <c r="A244" s="17">
        <v>14</v>
      </c>
      <c r="B244" s="205" t="str">
        <f t="shared" si="16"/>
        <v>Dungarpur</v>
      </c>
      <c r="C244" s="144">
        <v>100245</v>
      </c>
      <c r="D244" s="258">
        <v>110220</v>
      </c>
      <c r="E244" s="144">
        <f t="shared" si="17"/>
        <v>9975</v>
      </c>
      <c r="F244" s="142">
        <f t="shared" si="18"/>
        <v>0.09950620978602424</v>
      </c>
      <c r="G244" s="30"/>
      <c r="H244" s="30"/>
      <c r="I244" s="315">
        <f t="shared" si="19"/>
        <v>23256.84</v>
      </c>
      <c r="K244" s="315">
        <f t="shared" si="20"/>
        <v>1011.67254</v>
      </c>
    </row>
    <row r="245" spans="1:11" ht="12.75" customHeight="1">
      <c r="A245" s="17">
        <v>15</v>
      </c>
      <c r="B245" s="205" t="str">
        <f t="shared" si="16"/>
        <v>Ganganagar</v>
      </c>
      <c r="C245" s="144">
        <v>64590</v>
      </c>
      <c r="D245" s="258">
        <v>66921</v>
      </c>
      <c r="E245" s="144">
        <f t="shared" si="17"/>
        <v>2331</v>
      </c>
      <c r="F245" s="142">
        <f t="shared" si="18"/>
        <v>0.036089177891314446</v>
      </c>
      <c r="G245" s="30"/>
      <c r="H245" s="30"/>
      <c r="I245" s="315">
        <f t="shared" si="19"/>
        <v>14984.88</v>
      </c>
      <c r="K245" s="315">
        <f t="shared" si="20"/>
        <v>651.84228</v>
      </c>
    </row>
    <row r="246" spans="1:11" ht="12.75" customHeight="1">
      <c r="A246" s="17">
        <v>16</v>
      </c>
      <c r="B246" s="205" t="str">
        <f t="shared" si="16"/>
        <v>Hanumangarh</v>
      </c>
      <c r="C246" s="144">
        <v>58792</v>
      </c>
      <c r="D246" s="258">
        <v>64538</v>
      </c>
      <c r="E246" s="144">
        <f t="shared" si="17"/>
        <v>5746</v>
      </c>
      <c r="F246" s="142">
        <f t="shared" si="18"/>
        <v>0.09773438563069806</v>
      </c>
      <c r="G246" s="30"/>
      <c r="H246" s="30"/>
      <c r="I246" s="315">
        <f t="shared" si="19"/>
        <v>13639.744</v>
      </c>
      <c r="K246" s="315">
        <f t="shared" si="20"/>
        <v>593.328864</v>
      </c>
    </row>
    <row r="247" spans="1:11" ht="12.75" customHeight="1">
      <c r="A247" s="17">
        <v>17</v>
      </c>
      <c r="B247" s="205" t="str">
        <f t="shared" si="16"/>
        <v>Jaipur</v>
      </c>
      <c r="C247" s="144">
        <v>153258</v>
      </c>
      <c r="D247" s="258">
        <v>149230</v>
      </c>
      <c r="E247" s="144">
        <f t="shared" si="17"/>
        <v>-4028</v>
      </c>
      <c r="F247" s="142">
        <f t="shared" si="18"/>
        <v>-0.026282477913061635</v>
      </c>
      <c r="G247" s="30"/>
      <c r="H247" s="30"/>
      <c r="I247" s="315">
        <f t="shared" si="19"/>
        <v>35555.856</v>
      </c>
      <c r="K247" s="315">
        <f t="shared" si="20"/>
        <v>1546.679736</v>
      </c>
    </row>
    <row r="248" spans="1:11" ht="12.75" customHeight="1">
      <c r="A248" s="17">
        <v>18</v>
      </c>
      <c r="B248" s="205" t="str">
        <f t="shared" si="16"/>
        <v>Jaiselmer</v>
      </c>
      <c r="C248" s="144">
        <v>50620</v>
      </c>
      <c r="D248" s="258">
        <v>58886</v>
      </c>
      <c r="E248" s="144">
        <f t="shared" si="17"/>
        <v>8266</v>
      </c>
      <c r="F248" s="142">
        <f t="shared" si="18"/>
        <v>0.1632951402607665</v>
      </c>
      <c r="G248" s="30"/>
      <c r="H248" s="30"/>
      <c r="I248" s="315">
        <f t="shared" si="19"/>
        <v>11743.84</v>
      </c>
      <c r="K248" s="315">
        <f t="shared" si="20"/>
        <v>510.85704</v>
      </c>
    </row>
    <row r="249" spans="1:11" ht="12.75" customHeight="1">
      <c r="A249" s="17">
        <v>19</v>
      </c>
      <c r="B249" s="205" t="str">
        <f t="shared" si="16"/>
        <v>Jalore</v>
      </c>
      <c r="C249" s="144">
        <v>100165</v>
      </c>
      <c r="D249" s="258">
        <v>90231</v>
      </c>
      <c r="E249" s="144">
        <f t="shared" si="17"/>
        <v>-9934</v>
      </c>
      <c r="F249" s="335">
        <f t="shared" si="18"/>
        <v>-0.0991763590076374</v>
      </c>
      <c r="G249" s="30"/>
      <c r="H249" s="30"/>
      <c r="I249" s="315">
        <f t="shared" si="19"/>
        <v>23238.28</v>
      </c>
      <c r="K249" s="315">
        <f t="shared" si="20"/>
        <v>1010.86518</v>
      </c>
    </row>
    <row r="250" spans="1:11" ht="12.75" customHeight="1">
      <c r="A250" s="17">
        <v>20</v>
      </c>
      <c r="B250" s="205" t="str">
        <f t="shared" si="16"/>
        <v>Jhalawar</v>
      </c>
      <c r="C250" s="144">
        <v>76978</v>
      </c>
      <c r="D250" s="258">
        <v>75664</v>
      </c>
      <c r="E250" s="144">
        <f t="shared" si="17"/>
        <v>-1314</v>
      </c>
      <c r="F250" s="142">
        <f t="shared" si="18"/>
        <v>-0.01706981215412196</v>
      </c>
      <c r="G250" s="30"/>
      <c r="H250" s="30"/>
      <c r="I250" s="315">
        <f t="shared" si="19"/>
        <v>17858.896</v>
      </c>
      <c r="K250" s="315">
        <f t="shared" si="20"/>
        <v>776.8619759999999</v>
      </c>
    </row>
    <row r="251" spans="1:11" ht="12.75" customHeight="1">
      <c r="A251" s="17">
        <v>21</v>
      </c>
      <c r="B251" s="205" t="str">
        <f t="shared" si="16"/>
        <v>Jhunjhunu</v>
      </c>
      <c r="C251" s="144">
        <v>45840</v>
      </c>
      <c r="D251" s="258">
        <v>50736</v>
      </c>
      <c r="E251" s="144">
        <f t="shared" si="17"/>
        <v>4896</v>
      </c>
      <c r="F251" s="142">
        <f t="shared" si="18"/>
        <v>0.1068062827225131</v>
      </c>
      <c r="G251" s="30"/>
      <c r="H251" s="30"/>
      <c r="I251" s="315">
        <f t="shared" si="19"/>
        <v>10634.88</v>
      </c>
      <c r="K251" s="315">
        <f t="shared" si="20"/>
        <v>462.61728</v>
      </c>
    </row>
    <row r="252" spans="1:11" ht="12.75" customHeight="1">
      <c r="A252" s="17">
        <v>22</v>
      </c>
      <c r="B252" s="205" t="str">
        <f t="shared" si="16"/>
        <v>Jodhpur</v>
      </c>
      <c r="C252" s="144">
        <v>152436</v>
      </c>
      <c r="D252" s="258">
        <v>144468</v>
      </c>
      <c r="E252" s="144">
        <f t="shared" si="17"/>
        <v>-7968</v>
      </c>
      <c r="F252" s="142">
        <f t="shared" si="18"/>
        <v>-0.05227111705896245</v>
      </c>
      <c r="G252" s="30"/>
      <c r="H252" s="30"/>
      <c r="I252" s="315">
        <f t="shared" si="19"/>
        <v>35365.152</v>
      </c>
      <c r="K252" s="315">
        <f t="shared" si="20"/>
        <v>1538.384112</v>
      </c>
    </row>
    <row r="253" spans="1:11" ht="12.75" customHeight="1">
      <c r="A253" s="17">
        <v>23</v>
      </c>
      <c r="B253" s="205" t="str">
        <f t="shared" si="16"/>
        <v>Karauli</v>
      </c>
      <c r="C253" s="144">
        <v>65353</v>
      </c>
      <c r="D253" s="258">
        <v>55018</v>
      </c>
      <c r="E253" s="144">
        <f t="shared" si="17"/>
        <v>-10335</v>
      </c>
      <c r="F253" s="335">
        <f t="shared" si="18"/>
        <v>-0.1581411717901244</v>
      </c>
      <c r="G253" s="30"/>
      <c r="H253" s="30"/>
      <c r="I253" s="315">
        <f t="shared" si="19"/>
        <v>15161.896</v>
      </c>
      <c r="K253" s="315">
        <f t="shared" si="20"/>
        <v>659.542476</v>
      </c>
    </row>
    <row r="254" spans="1:11" ht="12.75" customHeight="1">
      <c r="A254" s="17">
        <v>24</v>
      </c>
      <c r="B254" s="205" t="str">
        <f t="shared" si="16"/>
        <v>Kota</v>
      </c>
      <c r="C254" s="144">
        <v>41741</v>
      </c>
      <c r="D254" s="258">
        <v>45736</v>
      </c>
      <c r="E254" s="144">
        <f t="shared" si="17"/>
        <v>3995</v>
      </c>
      <c r="F254" s="142">
        <f t="shared" si="18"/>
        <v>0.09570925468963369</v>
      </c>
      <c r="G254" s="30"/>
      <c r="H254" s="30"/>
      <c r="I254" s="315">
        <f t="shared" si="19"/>
        <v>9683.912</v>
      </c>
      <c r="K254" s="315">
        <f t="shared" si="20"/>
        <v>421.25017199999996</v>
      </c>
    </row>
    <row r="255" spans="1:11" ht="12.75" customHeight="1">
      <c r="A255" s="17">
        <v>25</v>
      </c>
      <c r="B255" s="205" t="str">
        <f t="shared" si="16"/>
        <v>Nagaur</v>
      </c>
      <c r="C255" s="144">
        <v>112144</v>
      </c>
      <c r="D255" s="258">
        <v>115174</v>
      </c>
      <c r="E255" s="144">
        <f t="shared" si="17"/>
        <v>3030</v>
      </c>
      <c r="F255" s="142">
        <f t="shared" si="18"/>
        <v>0.027018832929091168</v>
      </c>
      <c r="G255" s="30"/>
      <c r="H255" s="30"/>
      <c r="I255" s="315">
        <f t="shared" si="19"/>
        <v>26017.408</v>
      </c>
      <c r="K255" s="315">
        <f t="shared" si="20"/>
        <v>1131.757248</v>
      </c>
    </row>
    <row r="256" spans="1:11" ht="12.75" customHeight="1">
      <c r="A256" s="17">
        <v>26</v>
      </c>
      <c r="B256" s="205" t="str">
        <f t="shared" si="16"/>
        <v>Pali</v>
      </c>
      <c r="C256" s="144">
        <v>83180</v>
      </c>
      <c r="D256" s="258">
        <v>86742</v>
      </c>
      <c r="E256" s="144">
        <f t="shared" si="17"/>
        <v>3562</v>
      </c>
      <c r="F256" s="142">
        <f t="shared" si="18"/>
        <v>0.042822793940851166</v>
      </c>
      <c r="G256" s="30"/>
      <c r="H256" s="30"/>
      <c r="I256" s="315">
        <f t="shared" si="19"/>
        <v>19297.76</v>
      </c>
      <c r="K256" s="315">
        <f t="shared" si="20"/>
        <v>839.45256</v>
      </c>
    </row>
    <row r="257" spans="1:11" ht="12.75" customHeight="1">
      <c r="A257" s="17">
        <v>27</v>
      </c>
      <c r="B257" s="205" t="str">
        <f t="shared" si="16"/>
        <v>Partapgarh</v>
      </c>
      <c r="C257" s="144">
        <v>56498</v>
      </c>
      <c r="D257" s="258">
        <v>68440</v>
      </c>
      <c r="E257" s="144">
        <f t="shared" si="17"/>
        <v>11942</v>
      </c>
      <c r="F257" s="142">
        <f t="shared" si="18"/>
        <v>0.2113703139934157</v>
      </c>
      <c r="G257" s="30"/>
      <c r="H257" s="30"/>
      <c r="I257" s="315">
        <f t="shared" si="19"/>
        <v>13107.536</v>
      </c>
      <c r="K257" s="315">
        <f t="shared" si="20"/>
        <v>570.1778159999999</v>
      </c>
    </row>
    <row r="258" spans="1:11" ht="12.75" customHeight="1">
      <c r="A258" s="17">
        <v>28</v>
      </c>
      <c r="B258" s="205" t="str">
        <f t="shared" si="16"/>
        <v>Rajsamand</v>
      </c>
      <c r="C258" s="144">
        <v>63804</v>
      </c>
      <c r="D258" s="258">
        <v>64745</v>
      </c>
      <c r="E258" s="144">
        <f t="shared" si="17"/>
        <v>941</v>
      </c>
      <c r="F258" s="142">
        <f t="shared" si="18"/>
        <v>0.014748291643157168</v>
      </c>
      <c r="G258" s="30"/>
      <c r="H258" s="30"/>
      <c r="I258" s="315">
        <f t="shared" si="19"/>
        <v>14802.528</v>
      </c>
      <c r="K258" s="315">
        <f t="shared" si="20"/>
        <v>643.9099679999999</v>
      </c>
    </row>
    <row r="259" spans="1:11" ht="12.75" customHeight="1">
      <c r="A259" s="17">
        <v>29</v>
      </c>
      <c r="B259" s="205" t="str">
        <f t="shared" si="16"/>
        <v>S.Madhopur</v>
      </c>
      <c r="C259" s="144">
        <v>54904</v>
      </c>
      <c r="D259" s="258">
        <v>58638</v>
      </c>
      <c r="E259" s="144">
        <f t="shared" si="17"/>
        <v>3734</v>
      </c>
      <c r="F259" s="142">
        <f t="shared" si="18"/>
        <v>0.06800961678566225</v>
      </c>
      <c r="G259" s="30"/>
      <c r="H259" s="30"/>
      <c r="I259" s="315">
        <f t="shared" si="19"/>
        <v>12737.728</v>
      </c>
      <c r="K259" s="315">
        <f t="shared" si="20"/>
        <v>554.0911679999999</v>
      </c>
    </row>
    <row r="260" spans="1:11" ht="12.75" customHeight="1">
      <c r="A260" s="17">
        <v>30</v>
      </c>
      <c r="B260" s="205" t="str">
        <f t="shared" si="16"/>
        <v>Sikar</v>
      </c>
      <c r="C260" s="144">
        <v>76534</v>
      </c>
      <c r="D260" s="258">
        <v>73368</v>
      </c>
      <c r="E260" s="144">
        <f t="shared" si="17"/>
        <v>-3166</v>
      </c>
      <c r="F260" s="142">
        <f t="shared" si="18"/>
        <v>-0.04136723547704288</v>
      </c>
      <c r="G260" s="30"/>
      <c r="H260" s="30"/>
      <c r="I260" s="315">
        <f t="shared" si="19"/>
        <v>17755.888</v>
      </c>
      <c r="K260" s="315">
        <f t="shared" si="20"/>
        <v>772.381128</v>
      </c>
    </row>
    <row r="261" spans="1:11" ht="12.75" customHeight="1">
      <c r="A261" s="17">
        <v>31</v>
      </c>
      <c r="B261" s="205" t="str">
        <f t="shared" si="16"/>
        <v>Sirohi</v>
      </c>
      <c r="C261" s="144">
        <v>49316</v>
      </c>
      <c r="D261" s="258">
        <v>51066</v>
      </c>
      <c r="E261" s="144">
        <f t="shared" si="17"/>
        <v>1750</v>
      </c>
      <c r="F261" s="142">
        <f t="shared" si="18"/>
        <v>0.03548544083056209</v>
      </c>
      <c r="G261" s="30"/>
      <c r="H261" s="30"/>
      <c r="I261" s="315">
        <f t="shared" si="19"/>
        <v>11441.312</v>
      </c>
      <c r="K261" s="315">
        <f t="shared" si="20"/>
        <v>497.69707199999993</v>
      </c>
    </row>
    <row r="262" spans="1:11" ht="12.75" customHeight="1">
      <c r="A262" s="17">
        <v>32</v>
      </c>
      <c r="B262" s="205" t="str">
        <f t="shared" si="16"/>
        <v>Tonk</v>
      </c>
      <c r="C262" s="144">
        <v>49932</v>
      </c>
      <c r="D262" s="258">
        <v>62108</v>
      </c>
      <c r="E262" s="144">
        <f t="shared" si="17"/>
        <v>12176</v>
      </c>
      <c r="F262" s="142">
        <f t="shared" si="18"/>
        <v>0.24385163822799005</v>
      </c>
      <c r="G262" s="30"/>
      <c r="H262" s="30"/>
      <c r="I262" s="315">
        <f t="shared" si="19"/>
        <v>11584.224</v>
      </c>
      <c r="K262" s="315">
        <f t="shared" si="20"/>
        <v>503.913744</v>
      </c>
    </row>
    <row r="263" spans="1:11" ht="12.75" customHeight="1">
      <c r="A263" s="17">
        <v>33</v>
      </c>
      <c r="B263" s="205" t="str">
        <f t="shared" si="16"/>
        <v>Udaipur</v>
      </c>
      <c r="C263" s="144">
        <v>189490</v>
      </c>
      <c r="D263" s="258">
        <v>156127</v>
      </c>
      <c r="E263" s="144">
        <f t="shared" si="17"/>
        <v>-33363</v>
      </c>
      <c r="F263" s="142">
        <f t="shared" si="18"/>
        <v>-0.17606733864583882</v>
      </c>
      <c r="G263" s="30"/>
      <c r="H263" s="30"/>
      <c r="I263" s="315">
        <f t="shared" si="19"/>
        <v>43961.68</v>
      </c>
      <c r="K263" s="315">
        <f t="shared" si="20"/>
        <v>1912.33308</v>
      </c>
    </row>
    <row r="264" spans="1:9" ht="12.75" customHeight="1">
      <c r="A264" s="32"/>
      <c r="B264" s="1" t="s">
        <v>27</v>
      </c>
      <c r="C264" s="143">
        <f>SUM(C231:C263)</f>
        <v>2945860</v>
      </c>
      <c r="D264" s="260">
        <f>SUM(D231:D263)</f>
        <v>2972008</v>
      </c>
      <c r="E264" s="143">
        <f>D264-C264</f>
        <v>26148</v>
      </c>
      <c r="F264" s="141">
        <f>E264/C264</f>
        <v>0.008876185562110894</v>
      </c>
      <c r="G264" s="30"/>
      <c r="H264" s="30"/>
      <c r="I264" s="315">
        <f>SUM(I231:I263)</f>
        <v>683439.5200000003</v>
      </c>
    </row>
    <row r="265" spans="1:8" ht="12.75" customHeight="1">
      <c r="A265" s="24"/>
      <c r="B265" s="34"/>
      <c r="C265" s="35"/>
      <c r="D265" s="35"/>
      <c r="E265" s="35"/>
      <c r="F265" s="36"/>
      <c r="G265" s="30"/>
      <c r="H265" s="30"/>
    </row>
    <row r="266" spans="1:8" ht="12.75" customHeight="1">
      <c r="A266" s="351" t="s">
        <v>162</v>
      </c>
      <c r="B266" s="351"/>
      <c r="C266" s="351"/>
      <c r="D266" s="351"/>
      <c r="E266" s="351"/>
      <c r="F266" s="351"/>
      <c r="G266" s="30"/>
      <c r="H266" s="30"/>
    </row>
    <row r="267" spans="1:15" ht="70.5" customHeight="1">
      <c r="A267" s="15" t="s">
        <v>20</v>
      </c>
      <c r="B267" s="15" t="s">
        <v>21</v>
      </c>
      <c r="C267" s="15" t="s">
        <v>161</v>
      </c>
      <c r="D267" s="15" t="s">
        <v>99</v>
      </c>
      <c r="E267" s="28" t="s">
        <v>6</v>
      </c>
      <c r="F267" s="15" t="s">
        <v>28</v>
      </c>
      <c r="G267" s="30"/>
      <c r="H267" s="30"/>
      <c r="I267" s="365" t="s">
        <v>251</v>
      </c>
      <c r="J267" s="365"/>
      <c r="K267" s="365"/>
      <c r="M267" s="365" t="s">
        <v>252</v>
      </c>
      <c r="N267" s="365"/>
      <c r="O267" s="365"/>
    </row>
    <row r="268" spans="1:15" ht="12.75" customHeight="1">
      <c r="A268" s="15">
        <v>1</v>
      </c>
      <c r="B268" s="15">
        <v>2</v>
      </c>
      <c r="C268" s="15">
        <v>3</v>
      </c>
      <c r="D268" s="15">
        <v>4</v>
      </c>
      <c r="E268" s="15" t="s">
        <v>29</v>
      </c>
      <c r="F268" s="15">
        <v>6</v>
      </c>
      <c r="G268" s="30"/>
      <c r="H268" s="30"/>
      <c r="I268" s="120" t="s">
        <v>249</v>
      </c>
      <c r="J268" s="120" t="s">
        <v>248</v>
      </c>
      <c r="K268" s="120" t="s">
        <v>250</v>
      </c>
      <c r="M268" s="9" t="s">
        <v>248</v>
      </c>
      <c r="N268" s="9" t="s">
        <v>249</v>
      </c>
      <c r="O268" s="9" t="s">
        <v>250</v>
      </c>
    </row>
    <row r="269" spans="1:15" ht="12.75" customHeight="1">
      <c r="A269" s="188">
        <v>1</v>
      </c>
      <c r="B269" s="257" t="str">
        <f>B231</f>
        <v>Ajmer</v>
      </c>
      <c r="C269" s="188">
        <v>63866</v>
      </c>
      <c r="D269" s="258">
        <v>55623</v>
      </c>
      <c r="E269" s="258">
        <f aca="true" t="shared" si="21" ref="E269:E301">D269-C269</f>
        <v>-8243</v>
      </c>
      <c r="F269" s="334">
        <f aca="true" t="shared" si="22" ref="F269:F301">E269/C269</f>
        <v>-0.12906710926001316</v>
      </c>
      <c r="G269" s="30"/>
      <c r="H269" s="30"/>
      <c r="I269" s="315">
        <f>150*232*C269/100000</f>
        <v>22225.368</v>
      </c>
      <c r="J269" s="315">
        <v>24389.464</v>
      </c>
      <c r="K269" s="315">
        <f>J269+I269</f>
        <v>46614.831999999995</v>
      </c>
      <c r="M269" s="9">
        <v>1060.941684</v>
      </c>
      <c r="N269" s="9">
        <f>6.51*232*C269/100000</f>
        <v>964.5809711999999</v>
      </c>
      <c r="O269" s="9">
        <f>SUM(M269:N269)</f>
        <v>2025.5226552</v>
      </c>
    </row>
    <row r="270" spans="1:15" ht="12.75" customHeight="1">
      <c r="A270" s="188">
        <v>2</v>
      </c>
      <c r="B270" s="257" t="str">
        <f aca="true" t="shared" si="23" ref="B270:B301">B232</f>
        <v>Alwar</v>
      </c>
      <c r="C270" s="188">
        <v>84221</v>
      </c>
      <c r="D270" s="258">
        <v>78288</v>
      </c>
      <c r="E270" s="258">
        <f t="shared" si="21"/>
        <v>-5933</v>
      </c>
      <c r="F270" s="206">
        <f t="shared" si="22"/>
        <v>-0.07044561332684247</v>
      </c>
      <c r="G270" s="30"/>
      <c r="H270" s="30"/>
      <c r="I270" s="315">
        <f aca="true" t="shared" si="24" ref="I270:I301">150*232*C270/100000</f>
        <v>29308.908</v>
      </c>
      <c r="J270" s="315">
        <v>33099.672</v>
      </c>
      <c r="K270" s="315">
        <f aca="true" t="shared" si="25" ref="K270:K301">J270+I270</f>
        <v>62408.58</v>
      </c>
      <c r="M270" s="9">
        <v>1439.8357319999998</v>
      </c>
      <c r="N270" s="9">
        <f aca="true" t="shared" si="26" ref="N270:N301">6.51*232*C270/100000</f>
        <v>1272.0066072</v>
      </c>
      <c r="O270" s="9">
        <f aca="true" t="shared" si="27" ref="O270:O301">SUM(M270:N270)</f>
        <v>2711.8423391999995</v>
      </c>
    </row>
    <row r="271" spans="1:15" ht="12.75" customHeight="1">
      <c r="A271" s="188">
        <v>3</v>
      </c>
      <c r="B271" s="257" t="str">
        <f t="shared" si="23"/>
        <v>Banswara</v>
      </c>
      <c r="C271" s="188">
        <v>70686</v>
      </c>
      <c r="D271" s="258">
        <v>86940</v>
      </c>
      <c r="E271" s="258">
        <f t="shared" si="21"/>
        <v>16254</v>
      </c>
      <c r="F271" s="206">
        <f t="shared" si="22"/>
        <v>0.22994652406417113</v>
      </c>
      <c r="G271" s="30"/>
      <c r="H271" s="30"/>
      <c r="I271" s="315">
        <f t="shared" si="24"/>
        <v>24598.728</v>
      </c>
      <c r="J271" s="315">
        <v>31603.968</v>
      </c>
      <c r="K271" s="315">
        <f t="shared" si="25"/>
        <v>56202.695999999996</v>
      </c>
      <c r="M271" s="9">
        <v>1374.7726079999998</v>
      </c>
      <c r="N271" s="9">
        <f t="shared" si="26"/>
        <v>1067.5847952</v>
      </c>
      <c r="O271" s="9">
        <f t="shared" si="27"/>
        <v>2442.3574031999997</v>
      </c>
    </row>
    <row r="272" spans="1:15" ht="12.75" customHeight="1">
      <c r="A272" s="188">
        <v>4</v>
      </c>
      <c r="B272" s="257" t="str">
        <f t="shared" si="23"/>
        <v>Baran</v>
      </c>
      <c r="C272" s="188">
        <v>27414</v>
      </c>
      <c r="D272" s="258">
        <v>32271</v>
      </c>
      <c r="E272" s="258">
        <f t="shared" si="21"/>
        <v>4857</v>
      </c>
      <c r="F272" s="206">
        <f t="shared" si="22"/>
        <v>0.17717224775662072</v>
      </c>
      <c r="G272" s="30"/>
      <c r="H272" s="30"/>
      <c r="I272" s="315">
        <f t="shared" si="24"/>
        <v>9540.072</v>
      </c>
      <c r="J272" s="315">
        <v>13273.88</v>
      </c>
      <c r="K272" s="315">
        <f t="shared" si="25"/>
        <v>22813.951999999997</v>
      </c>
      <c r="M272" s="9">
        <v>577.41378</v>
      </c>
      <c r="N272" s="9">
        <f t="shared" si="26"/>
        <v>414.03912479999997</v>
      </c>
      <c r="O272" s="9">
        <f t="shared" si="27"/>
        <v>991.4529047999999</v>
      </c>
    </row>
    <row r="273" spans="1:15" ht="12.75" customHeight="1">
      <c r="A273" s="188">
        <v>5</v>
      </c>
      <c r="B273" s="257" t="str">
        <f t="shared" si="23"/>
        <v>Barmer</v>
      </c>
      <c r="C273" s="188">
        <v>104387</v>
      </c>
      <c r="D273" s="258">
        <v>103705</v>
      </c>
      <c r="E273" s="258">
        <f t="shared" si="21"/>
        <v>-682</v>
      </c>
      <c r="F273" s="206">
        <f t="shared" si="22"/>
        <v>-0.006533380593368906</v>
      </c>
      <c r="G273" s="30"/>
      <c r="H273" s="30"/>
      <c r="I273" s="315">
        <f t="shared" si="24"/>
        <v>36326.676</v>
      </c>
      <c r="J273" s="315">
        <v>47063.288</v>
      </c>
      <c r="K273" s="315">
        <f t="shared" si="25"/>
        <v>83389.964</v>
      </c>
      <c r="M273" s="9">
        <v>2047.2530279999999</v>
      </c>
      <c r="N273" s="9">
        <f t="shared" si="26"/>
        <v>1576.5777384</v>
      </c>
      <c r="O273" s="9">
        <f t="shared" si="27"/>
        <v>3623.8307664</v>
      </c>
    </row>
    <row r="274" spans="1:15" ht="12.75" customHeight="1">
      <c r="A274" s="188">
        <v>6</v>
      </c>
      <c r="B274" s="257" t="str">
        <f t="shared" si="23"/>
        <v>Bharatpur</v>
      </c>
      <c r="C274" s="188">
        <v>55691</v>
      </c>
      <c r="D274" s="258">
        <v>51597</v>
      </c>
      <c r="E274" s="258">
        <f t="shared" si="21"/>
        <v>-4094</v>
      </c>
      <c r="F274" s="206">
        <f t="shared" si="22"/>
        <v>-0.07351277585247168</v>
      </c>
      <c r="G274" s="30"/>
      <c r="H274" s="30"/>
      <c r="I274" s="315">
        <f t="shared" si="24"/>
        <v>19380.468</v>
      </c>
      <c r="J274" s="315">
        <v>22688.208</v>
      </c>
      <c r="K274" s="315">
        <f t="shared" si="25"/>
        <v>42068.676</v>
      </c>
      <c r="M274" s="9">
        <v>986.937048</v>
      </c>
      <c r="N274" s="9">
        <f t="shared" si="26"/>
        <v>841.1123111999999</v>
      </c>
      <c r="O274" s="9">
        <f t="shared" si="27"/>
        <v>1828.0493591999998</v>
      </c>
    </row>
    <row r="275" spans="1:15" ht="12.75" customHeight="1">
      <c r="A275" s="188">
        <v>7</v>
      </c>
      <c r="B275" s="257" t="str">
        <f t="shared" si="23"/>
        <v>Bhilwara</v>
      </c>
      <c r="C275" s="188">
        <v>68648</v>
      </c>
      <c r="D275" s="258">
        <v>77975</v>
      </c>
      <c r="E275" s="258">
        <f t="shared" si="21"/>
        <v>9327</v>
      </c>
      <c r="F275" s="206">
        <f t="shared" si="22"/>
        <v>0.13586703181447385</v>
      </c>
      <c r="G275" s="30"/>
      <c r="H275" s="30"/>
      <c r="I275" s="315">
        <f t="shared" si="24"/>
        <v>23889.504</v>
      </c>
      <c r="J275" s="315">
        <v>29286.288</v>
      </c>
      <c r="K275" s="315">
        <f t="shared" si="25"/>
        <v>53175.792</v>
      </c>
      <c r="M275" s="9">
        <v>1273.953528</v>
      </c>
      <c r="N275" s="9">
        <f t="shared" si="26"/>
        <v>1036.8044736</v>
      </c>
      <c r="O275" s="9">
        <f t="shared" si="27"/>
        <v>2310.7580016</v>
      </c>
    </row>
    <row r="276" spans="1:15" ht="12.75" customHeight="1">
      <c r="A276" s="188">
        <v>8</v>
      </c>
      <c r="B276" s="257" t="str">
        <f t="shared" si="23"/>
        <v>Bikaner</v>
      </c>
      <c r="C276" s="188">
        <v>46004</v>
      </c>
      <c r="D276" s="258">
        <v>46003</v>
      </c>
      <c r="E276" s="258">
        <f t="shared" si="21"/>
        <v>-1</v>
      </c>
      <c r="F276" s="206">
        <f t="shared" si="22"/>
        <v>-2.1737240239979134E-05</v>
      </c>
      <c r="G276" s="30"/>
      <c r="H276" s="30"/>
      <c r="I276" s="315">
        <f t="shared" si="24"/>
        <v>16009.392</v>
      </c>
      <c r="J276" s="315">
        <v>21835.144</v>
      </c>
      <c r="K276" s="315">
        <f t="shared" si="25"/>
        <v>37844.536</v>
      </c>
      <c r="M276" s="9">
        <v>949.8287639999999</v>
      </c>
      <c r="N276" s="9">
        <f t="shared" si="26"/>
        <v>694.8076128</v>
      </c>
      <c r="O276" s="9">
        <f t="shared" si="27"/>
        <v>1644.6363767999999</v>
      </c>
    </row>
    <row r="277" spans="1:15" ht="12.75" customHeight="1">
      <c r="A277" s="188">
        <v>9</v>
      </c>
      <c r="B277" s="257" t="str">
        <f t="shared" si="23"/>
        <v>Bundi</v>
      </c>
      <c r="C277" s="188">
        <v>30781</v>
      </c>
      <c r="D277" s="258">
        <v>33284</v>
      </c>
      <c r="E277" s="258">
        <f t="shared" si="21"/>
        <v>2503</v>
      </c>
      <c r="F277" s="206">
        <f t="shared" si="22"/>
        <v>0.08131639647834703</v>
      </c>
      <c r="G277" s="30"/>
      <c r="H277" s="30"/>
      <c r="I277" s="315">
        <f t="shared" si="24"/>
        <v>10711.788</v>
      </c>
      <c r="J277" s="315">
        <v>11739.432</v>
      </c>
      <c r="K277" s="315">
        <f t="shared" si="25"/>
        <v>22451.22</v>
      </c>
      <c r="M277" s="9">
        <v>510.66529199999997</v>
      </c>
      <c r="N277" s="9">
        <f t="shared" si="26"/>
        <v>464.8915991999999</v>
      </c>
      <c r="O277" s="9">
        <f t="shared" si="27"/>
        <v>975.5568911999999</v>
      </c>
    </row>
    <row r="278" spans="1:15" ht="12.75" customHeight="1">
      <c r="A278" s="188">
        <v>10</v>
      </c>
      <c r="B278" s="257" t="str">
        <f t="shared" si="23"/>
        <v>Chittorgarh</v>
      </c>
      <c r="C278" s="188">
        <v>41702</v>
      </c>
      <c r="D278" s="258">
        <v>45945</v>
      </c>
      <c r="E278" s="258">
        <f t="shared" si="21"/>
        <v>4243</v>
      </c>
      <c r="F278" s="206">
        <f t="shared" si="22"/>
        <v>0.10174571962975397</v>
      </c>
      <c r="G278" s="30"/>
      <c r="H278" s="30"/>
      <c r="I278" s="315">
        <f t="shared" si="24"/>
        <v>14512.296</v>
      </c>
      <c r="J278" s="315">
        <v>17737.328</v>
      </c>
      <c r="K278" s="315">
        <f t="shared" si="25"/>
        <v>32249.624000000003</v>
      </c>
      <c r="M278" s="9">
        <v>771.573768</v>
      </c>
      <c r="N278" s="9">
        <f t="shared" si="26"/>
        <v>629.8336464</v>
      </c>
      <c r="O278" s="9">
        <f t="shared" si="27"/>
        <v>1401.4074144</v>
      </c>
    </row>
    <row r="279" spans="1:15" ht="12.75" customHeight="1">
      <c r="A279" s="188">
        <v>11</v>
      </c>
      <c r="B279" s="257" t="str">
        <f t="shared" si="23"/>
        <v>Churu</v>
      </c>
      <c r="C279" s="188">
        <v>48138</v>
      </c>
      <c r="D279" s="258">
        <v>49522</v>
      </c>
      <c r="E279" s="258">
        <f t="shared" si="21"/>
        <v>1384</v>
      </c>
      <c r="F279" s="206">
        <f t="shared" si="22"/>
        <v>0.028750675142299224</v>
      </c>
      <c r="G279" s="30"/>
      <c r="H279" s="30"/>
      <c r="I279" s="315">
        <f t="shared" si="24"/>
        <v>16752.024</v>
      </c>
      <c r="J279" s="315">
        <v>18021.76</v>
      </c>
      <c r="K279" s="315">
        <f t="shared" si="25"/>
        <v>34773.784</v>
      </c>
      <c r="M279" s="9">
        <v>783.94656</v>
      </c>
      <c r="N279" s="9">
        <f t="shared" si="26"/>
        <v>727.0378416</v>
      </c>
      <c r="O279" s="9">
        <f t="shared" si="27"/>
        <v>1510.9844016</v>
      </c>
    </row>
    <row r="280" spans="1:15" ht="12.75" customHeight="1">
      <c r="A280" s="188">
        <v>12</v>
      </c>
      <c r="B280" s="257" t="str">
        <f t="shared" si="23"/>
        <v>Dausa</v>
      </c>
      <c r="C280" s="188">
        <v>38561</v>
      </c>
      <c r="D280" s="258">
        <v>44966</v>
      </c>
      <c r="E280" s="258">
        <f t="shared" si="21"/>
        <v>6405</v>
      </c>
      <c r="F280" s="206">
        <f t="shared" si="22"/>
        <v>0.16610046419957988</v>
      </c>
      <c r="G280" s="30"/>
      <c r="H280" s="30"/>
      <c r="I280" s="315">
        <f t="shared" si="24"/>
        <v>13419.228</v>
      </c>
      <c r="J280" s="315">
        <v>14354.072</v>
      </c>
      <c r="K280" s="315">
        <f t="shared" si="25"/>
        <v>27773.3</v>
      </c>
      <c r="M280" s="9">
        <v>624.4021319999999</v>
      </c>
      <c r="N280" s="9">
        <f t="shared" si="26"/>
        <v>582.3944951999999</v>
      </c>
      <c r="O280" s="9">
        <f t="shared" si="27"/>
        <v>1206.7966271999999</v>
      </c>
    </row>
    <row r="281" spans="1:15" ht="12.75" customHeight="1">
      <c r="A281" s="188">
        <v>13</v>
      </c>
      <c r="B281" s="257" t="str">
        <f t="shared" si="23"/>
        <v>Dholpur</v>
      </c>
      <c r="C281" s="188">
        <v>36869</v>
      </c>
      <c r="D281" s="258">
        <v>24673</v>
      </c>
      <c r="E281" s="258">
        <f t="shared" si="21"/>
        <v>-12196</v>
      </c>
      <c r="F281" s="334">
        <f t="shared" si="22"/>
        <v>-0.33079280696520114</v>
      </c>
      <c r="G281" s="30"/>
      <c r="H281" s="30"/>
      <c r="I281" s="315">
        <f t="shared" si="24"/>
        <v>12830.412</v>
      </c>
      <c r="J281" s="315">
        <v>16516.776</v>
      </c>
      <c r="K281" s="315">
        <f t="shared" si="25"/>
        <v>29347.188000000002</v>
      </c>
      <c r="M281" s="9">
        <v>718.479756</v>
      </c>
      <c r="N281" s="9">
        <f t="shared" si="26"/>
        <v>556.8398808</v>
      </c>
      <c r="O281" s="9">
        <f t="shared" si="27"/>
        <v>1275.3196368</v>
      </c>
    </row>
    <row r="282" spans="1:15" ht="12.75" customHeight="1">
      <c r="A282" s="188">
        <v>14</v>
      </c>
      <c r="B282" s="257" t="str">
        <f t="shared" si="23"/>
        <v>Dungarpur</v>
      </c>
      <c r="C282" s="188">
        <v>56993</v>
      </c>
      <c r="D282" s="258">
        <v>62029</v>
      </c>
      <c r="E282" s="258">
        <f t="shared" si="21"/>
        <v>5036</v>
      </c>
      <c r="F282" s="206">
        <f t="shared" si="22"/>
        <v>0.08836172863334094</v>
      </c>
      <c r="G282" s="30"/>
      <c r="H282" s="30"/>
      <c r="I282" s="315">
        <f t="shared" si="24"/>
        <v>19833.564</v>
      </c>
      <c r="J282" s="315">
        <v>23256.84</v>
      </c>
      <c r="K282" s="315">
        <f t="shared" si="25"/>
        <v>43090.403999999995</v>
      </c>
      <c r="M282" s="9">
        <v>1011.67254</v>
      </c>
      <c r="N282" s="9">
        <f t="shared" si="26"/>
        <v>860.7766775999999</v>
      </c>
      <c r="O282" s="9">
        <f t="shared" si="27"/>
        <v>1872.4492175999999</v>
      </c>
    </row>
    <row r="283" spans="1:15" ht="12.75" customHeight="1">
      <c r="A283" s="188">
        <v>15</v>
      </c>
      <c r="B283" s="257" t="str">
        <f t="shared" si="23"/>
        <v>Ganganagar</v>
      </c>
      <c r="C283" s="188">
        <v>40536</v>
      </c>
      <c r="D283" s="258">
        <v>32110</v>
      </c>
      <c r="E283" s="258">
        <f t="shared" si="21"/>
        <v>-8426</v>
      </c>
      <c r="F283" s="334">
        <f t="shared" si="22"/>
        <v>-0.2078646141701204</v>
      </c>
      <c r="G283" s="30"/>
      <c r="H283" s="30"/>
      <c r="I283" s="315">
        <f t="shared" si="24"/>
        <v>14106.528</v>
      </c>
      <c r="J283" s="315">
        <v>14984.88</v>
      </c>
      <c r="K283" s="315">
        <f t="shared" si="25"/>
        <v>29091.408</v>
      </c>
      <c r="M283" s="9">
        <v>651.84228</v>
      </c>
      <c r="N283" s="9">
        <f t="shared" si="26"/>
        <v>612.2233152</v>
      </c>
      <c r="O283" s="9">
        <f t="shared" si="27"/>
        <v>1264.0655952</v>
      </c>
    </row>
    <row r="284" spans="1:15" ht="12.75" customHeight="1">
      <c r="A284" s="188">
        <v>16</v>
      </c>
      <c r="B284" s="257" t="str">
        <f t="shared" si="23"/>
        <v>Hanumangarh</v>
      </c>
      <c r="C284" s="188">
        <v>33416</v>
      </c>
      <c r="D284" s="258">
        <v>47421</v>
      </c>
      <c r="E284" s="258">
        <f t="shared" si="21"/>
        <v>14005</v>
      </c>
      <c r="F284" s="206">
        <f t="shared" si="22"/>
        <v>0.4191106056978693</v>
      </c>
      <c r="G284" s="30"/>
      <c r="H284" s="30"/>
      <c r="I284" s="315">
        <f t="shared" si="24"/>
        <v>11628.768</v>
      </c>
      <c r="J284" s="315">
        <v>13639.744</v>
      </c>
      <c r="K284" s="315">
        <f t="shared" si="25"/>
        <v>25268.512000000002</v>
      </c>
      <c r="M284" s="9">
        <v>593.328864</v>
      </c>
      <c r="N284" s="9">
        <f t="shared" si="26"/>
        <v>504.6885312</v>
      </c>
      <c r="O284" s="9">
        <f t="shared" si="27"/>
        <v>1098.0173952</v>
      </c>
    </row>
    <row r="285" spans="1:15" ht="12.75" customHeight="1">
      <c r="A285" s="188">
        <v>17</v>
      </c>
      <c r="B285" s="257" t="str">
        <f t="shared" si="23"/>
        <v>Jaipur</v>
      </c>
      <c r="C285" s="188">
        <v>79125</v>
      </c>
      <c r="D285" s="258">
        <v>80992</v>
      </c>
      <c r="E285" s="258">
        <f t="shared" si="21"/>
        <v>1867</v>
      </c>
      <c r="F285" s="206">
        <f t="shared" si="22"/>
        <v>0.023595576619273303</v>
      </c>
      <c r="G285" s="30"/>
      <c r="H285" s="30"/>
      <c r="I285" s="315">
        <f t="shared" si="24"/>
        <v>27535.5</v>
      </c>
      <c r="J285" s="315">
        <v>35555.856</v>
      </c>
      <c r="K285" s="315">
        <f t="shared" si="25"/>
        <v>63091.356</v>
      </c>
      <c r="M285" s="9">
        <v>1546.679736</v>
      </c>
      <c r="N285" s="9">
        <f t="shared" si="26"/>
        <v>1195.0407</v>
      </c>
      <c r="O285" s="9">
        <f t="shared" si="27"/>
        <v>2741.720436</v>
      </c>
    </row>
    <row r="286" spans="1:15" ht="12.75" customHeight="1">
      <c r="A286" s="188">
        <v>18</v>
      </c>
      <c r="B286" s="257" t="str">
        <f t="shared" si="23"/>
        <v>Jaiselmer</v>
      </c>
      <c r="C286" s="188">
        <v>18916</v>
      </c>
      <c r="D286" s="258">
        <v>24054</v>
      </c>
      <c r="E286" s="258">
        <f t="shared" si="21"/>
        <v>5138</v>
      </c>
      <c r="F286" s="206">
        <f t="shared" si="22"/>
        <v>0.27162190737999575</v>
      </c>
      <c r="G286" s="30"/>
      <c r="H286" s="30"/>
      <c r="I286" s="315">
        <f t="shared" si="24"/>
        <v>6582.768</v>
      </c>
      <c r="J286" s="315">
        <v>11743.84</v>
      </c>
      <c r="K286" s="315">
        <f t="shared" si="25"/>
        <v>18326.608</v>
      </c>
      <c r="M286" s="9">
        <v>510.85704</v>
      </c>
      <c r="N286" s="9">
        <f t="shared" si="26"/>
        <v>285.69213119999995</v>
      </c>
      <c r="O286" s="9">
        <f t="shared" si="27"/>
        <v>796.5491711999999</v>
      </c>
    </row>
    <row r="287" spans="1:15" ht="12.75" customHeight="1">
      <c r="A287" s="188">
        <v>19</v>
      </c>
      <c r="B287" s="257" t="str">
        <f t="shared" si="23"/>
        <v>Jalore</v>
      </c>
      <c r="C287" s="188">
        <v>51619</v>
      </c>
      <c r="D287" s="258">
        <v>45076</v>
      </c>
      <c r="E287" s="258">
        <f t="shared" si="21"/>
        <v>-6543</v>
      </c>
      <c r="F287" s="334">
        <f t="shared" si="22"/>
        <v>-0.12675565198860886</v>
      </c>
      <c r="G287" s="30"/>
      <c r="H287" s="30"/>
      <c r="I287" s="315">
        <f t="shared" si="24"/>
        <v>17963.412</v>
      </c>
      <c r="J287" s="315">
        <v>23238.28</v>
      </c>
      <c r="K287" s="315">
        <f t="shared" si="25"/>
        <v>41201.691999999995</v>
      </c>
      <c r="M287" s="9">
        <v>1010.86518</v>
      </c>
      <c r="N287" s="9">
        <f t="shared" si="26"/>
        <v>779.6120808</v>
      </c>
      <c r="O287" s="9">
        <f t="shared" si="27"/>
        <v>1790.4772607999998</v>
      </c>
    </row>
    <row r="288" spans="1:15" ht="12.75" customHeight="1">
      <c r="A288" s="188">
        <v>20</v>
      </c>
      <c r="B288" s="257" t="str">
        <f t="shared" si="23"/>
        <v>Jhalawar</v>
      </c>
      <c r="C288" s="188">
        <v>38962</v>
      </c>
      <c r="D288" s="258">
        <v>40433</v>
      </c>
      <c r="E288" s="258">
        <f t="shared" si="21"/>
        <v>1471</v>
      </c>
      <c r="F288" s="206">
        <f t="shared" si="22"/>
        <v>0.037754735383193884</v>
      </c>
      <c r="G288" s="30"/>
      <c r="H288" s="30"/>
      <c r="I288" s="315">
        <f t="shared" si="24"/>
        <v>13558.776</v>
      </c>
      <c r="J288" s="315">
        <v>17858.896</v>
      </c>
      <c r="K288" s="315">
        <f t="shared" si="25"/>
        <v>31417.672</v>
      </c>
      <c r="M288" s="9">
        <v>776.8619759999999</v>
      </c>
      <c r="N288" s="9">
        <f t="shared" si="26"/>
        <v>588.4508784</v>
      </c>
      <c r="O288" s="9">
        <f t="shared" si="27"/>
        <v>1365.3128543999999</v>
      </c>
    </row>
    <row r="289" spans="1:15" ht="12.75" customHeight="1">
      <c r="A289" s="188">
        <v>21</v>
      </c>
      <c r="B289" s="257" t="str">
        <f t="shared" si="23"/>
        <v>Jhunjhunu</v>
      </c>
      <c r="C289" s="188">
        <v>31400</v>
      </c>
      <c r="D289" s="258">
        <v>32347</v>
      </c>
      <c r="E289" s="258">
        <f t="shared" si="21"/>
        <v>947</v>
      </c>
      <c r="F289" s="206">
        <f t="shared" si="22"/>
        <v>0.030159235668789808</v>
      </c>
      <c r="G289" s="30"/>
      <c r="H289" s="30"/>
      <c r="I289" s="315">
        <f t="shared" si="24"/>
        <v>10927.2</v>
      </c>
      <c r="J289" s="315">
        <v>10634.88</v>
      </c>
      <c r="K289" s="315">
        <f t="shared" si="25"/>
        <v>21562.08</v>
      </c>
      <c r="M289" s="9">
        <v>462.61728</v>
      </c>
      <c r="N289" s="9">
        <f t="shared" si="26"/>
        <v>474.24048</v>
      </c>
      <c r="O289" s="9">
        <f t="shared" si="27"/>
        <v>936.85776</v>
      </c>
    </row>
    <row r="290" spans="1:15" ht="12.75" customHeight="1">
      <c r="A290" s="188">
        <v>22</v>
      </c>
      <c r="B290" s="257" t="str">
        <f t="shared" si="23"/>
        <v>Jodhpur</v>
      </c>
      <c r="C290" s="188">
        <v>70942</v>
      </c>
      <c r="D290" s="258">
        <v>65797</v>
      </c>
      <c r="E290" s="258">
        <f t="shared" si="21"/>
        <v>-5145</v>
      </c>
      <c r="F290" s="206">
        <f t="shared" si="22"/>
        <v>-0.07252403371768487</v>
      </c>
      <c r="G290" s="30"/>
      <c r="H290" s="30"/>
      <c r="I290" s="315">
        <f t="shared" si="24"/>
        <v>24687.816</v>
      </c>
      <c r="J290" s="315">
        <v>35365.152</v>
      </c>
      <c r="K290" s="315">
        <f t="shared" si="25"/>
        <v>60052.968</v>
      </c>
      <c r="M290" s="9">
        <v>1538.384112</v>
      </c>
      <c r="N290" s="9">
        <f t="shared" si="26"/>
        <v>1071.4512144</v>
      </c>
      <c r="O290" s="9">
        <f t="shared" si="27"/>
        <v>2609.8353263999998</v>
      </c>
    </row>
    <row r="291" spans="1:15" ht="12.75" customHeight="1">
      <c r="A291" s="188">
        <v>23</v>
      </c>
      <c r="B291" s="257" t="str">
        <f t="shared" si="23"/>
        <v>Karauli</v>
      </c>
      <c r="C291" s="188">
        <v>31799</v>
      </c>
      <c r="D291" s="258">
        <v>30961</v>
      </c>
      <c r="E291" s="258">
        <f t="shared" si="21"/>
        <v>-838</v>
      </c>
      <c r="F291" s="206">
        <f t="shared" si="22"/>
        <v>-0.026353029969495897</v>
      </c>
      <c r="G291" s="30"/>
      <c r="H291" s="30"/>
      <c r="I291" s="315">
        <f t="shared" si="24"/>
        <v>11066.052</v>
      </c>
      <c r="J291" s="315">
        <v>15161.896</v>
      </c>
      <c r="K291" s="315">
        <f t="shared" si="25"/>
        <v>26227.948</v>
      </c>
      <c r="M291" s="9">
        <v>659.542476</v>
      </c>
      <c r="N291" s="9">
        <f t="shared" si="26"/>
        <v>480.2666568</v>
      </c>
      <c r="O291" s="9">
        <f t="shared" si="27"/>
        <v>1139.8091328</v>
      </c>
    </row>
    <row r="292" spans="1:15" ht="12.75" customHeight="1">
      <c r="A292" s="188">
        <v>24</v>
      </c>
      <c r="B292" s="257" t="str">
        <f t="shared" si="23"/>
        <v>Kota</v>
      </c>
      <c r="C292" s="188">
        <v>32832</v>
      </c>
      <c r="D292" s="258">
        <v>30256</v>
      </c>
      <c r="E292" s="258">
        <f t="shared" si="21"/>
        <v>-2576</v>
      </c>
      <c r="F292" s="206">
        <f t="shared" si="22"/>
        <v>-0.07846003898635477</v>
      </c>
      <c r="G292" s="30"/>
      <c r="H292" s="30"/>
      <c r="I292" s="315">
        <f t="shared" si="24"/>
        <v>11425.536</v>
      </c>
      <c r="J292" s="315">
        <v>9683.912</v>
      </c>
      <c r="K292" s="315">
        <f t="shared" si="25"/>
        <v>21109.448</v>
      </c>
      <c r="M292" s="9">
        <v>421.25017199999996</v>
      </c>
      <c r="N292" s="9">
        <f t="shared" si="26"/>
        <v>495.86826239999994</v>
      </c>
      <c r="O292" s="9">
        <f t="shared" si="27"/>
        <v>917.1184343999998</v>
      </c>
    </row>
    <row r="293" spans="1:15" ht="12.75" customHeight="1">
      <c r="A293" s="188">
        <v>25</v>
      </c>
      <c r="B293" s="257" t="str">
        <f t="shared" si="23"/>
        <v>Nagaur</v>
      </c>
      <c r="C293" s="188">
        <v>84080</v>
      </c>
      <c r="D293" s="258">
        <v>79991</v>
      </c>
      <c r="E293" s="258">
        <f t="shared" si="21"/>
        <v>-4089</v>
      </c>
      <c r="F293" s="206">
        <f t="shared" si="22"/>
        <v>-0.048632254995242624</v>
      </c>
      <c r="G293" s="30"/>
      <c r="H293" s="30"/>
      <c r="I293" s="315">
        <f t="shared" si="24"/>
        <v>29259.84</v>
      </c>
      <c r="J293" s="315">
        <v>26017.408</v>
      </c>
      <c r="K293" s="315">
        <f t="shared" si="25"/>
        <v>55277.248</v>
      </c>
      <c r="M293" s="9">
        <v>1131.757248</v>
      </c>
      <c r="N293" s="9">
        <f t="shared" si="26"/>
        <v>1269.877056</v>
      </c>
      <c r="O293" s="9">
        <f t="shared" si="27"/>
        <v>2401.634304</v>
      </c>
    </row>
    <row r="294" spans="1:15" ht="12.75" customHeight="1">
      <c r="A294" s="188">
        <v>26</v>
      </c>
      <c r="B294" s="257" t="str">
        <f t="shared" si="23"/>
        <v>Pali</v>
      </c>
      <c r="C294" s="188">
        <v>60661</v>
      </c>
      <c r="D294" s="258">
        <v>58356</v>
      </c>
      <c r="E294" s="258">
        <f t="shared" si="21"/>
        <v>-2305</v>
      </c>
      <c r="F294" s="206">
        <f t="shared" si="22"/>
        <v>-0.03799805476335702</v>
      </c>
      <c r="G294" s="30"/>
      <c r="H294" s="30"/>
      <c r="I294" s="315">
        <f t="shared" si="24"/>
        <v>21110.028</v>
      </c>
      <c r="J294" s="315">
        <v>19297.76</v>
      </c>
      <c r="K294" s="315">
        <f t="shared" si="25"/>
        <v>40407.788</v>
      </c>
      <c r="M294" s="9">
        <v>839.45256</v>
      </c>
      <c r="N294" s="9">
        <f t="shared" si="26"/>
        <v>916.1752151999999</v>
      </c>
      <c r="O294" s="9">
        <f t="shared" si="27"/>
        <v>1755.6277751999999</v>
      </c>
    </row>
    <row r="295" spans="1:15" ht="12.75" customHeight="1">
      <c r="A295" s="188">
        <v>27</v>
      </c>
      <c r="B295" s="257" t="str">
        <f t="shared" si="23"/>
        <v>Partapgarh</v>
      </c>
      <c r="C295" s="188">
        <v>33940</v>
      </c>
      <c r="D295" s="258">
        <v>35042</v>
      </c>
      <c r="E295" s="258">
        <f t="shared" si="21"/>
        <v>1102</v>
      </c>
      <c r="F295" s="206">
        <f t="shared" si="22"/>
        <v>0.03246906305244549</v>
      </c>
      <c r="G295" s="30"/>
      <c r="H295" s="30"/>
      <c r="I295" s="315">
        <f t="shared" si="24"/>
        <v>11811.12</v>
      </c>
      <c r="J295" s="315">
        <v>13107.536</v>
      </c>
      <c r="K295" s="315">
        <f t="shared" si="25"/>
        <v>24918.656000000003</v>
      </c>
      <c r="M295" s="9">
        <v>570.1778159999999</v>
      </c>
      <c r="N295" s="9">
        <f t="shared" si="26"/>
        <v>512.6026079999999</v>
      </c>
      <c r="O295" s="9">
        <f t="shared" si="27"/>
        <v>1082.7804239999998</v>
      </c>
    </row>
    <row r="296" spans="1:15" ht="12.75" customHeight="1">
      <c r="A296" s="188">
        <v>28</v>
      </c>
      <c r="B296" s="257" t="str">
        <f t="shared" si="23"/>
        <v>Rajsamand</v>
      </c>
      <c r="C296" s="188">
        <v>40342</v>
      </c>
      <c r="D296" s="258">
        <v>42255</v>
      </c>
      <c r="E296" s="258">
        <f t="shared" si="21"/>
        <v>1913</v>
      </c>
      <c r="F296" s="206">
        <f t="shared" si="22"/>
        <v>0.047419562738585094</v>
      </c>
      <c r="G296" s="30"/>
      <c r="H296" s="30"/>
      <c r="I296" s="315">
        <f t="shared" si="24"/>
        <v>14039.016</v>
      </c>
      <c r="J296" s="315">
        <v>14802.528</v>
      </c>
      <c r="K296" s="315">
        <f t="shared" si="25"/>
        <v>28841.544</v>
      </c>
      <c r="M296" s="9">
        <v>643.9099679999999</v>
      </c>
      <c r="N296" s="9">
        <f t="shared" si="26"/>
        <v>609.2932943999999</v>
      </c>
      <c r="O296" s="9">
        <f t="shared" si="27"/>
        <v>1253.2032623999999</v>
      </c>
    </row>
    <row r="297" spans="1:15" ht="12.75" customHeight="1">
      <c r="A297" s="188">
        <v>29</v>
      </c>
      <c r="B297" s="257" t="str">
        <f t="shared" si="23"/>
        <v>S.Madhopur</v>
      </c>
      <c r="C297" s="188">
        <v>28667</v>
      </c>
      <c r="D297" s="258">
        <v>29155</v>
      </c>
      <c r="E297" s="258">
        <f t="shared" si="21"/>
        <v>488</v>
      </c>
      <c r="F297" s="206">
        <f t="shared" si="22"/>
        <v>0.0170230578714201</v>
      </c>
      <c r="G297" s="30"/>
      <c r="H297" s="30"/>
      <c r="I297" s="315">
        <f t="shared" si="24"/>
        <v>9976.116</v>
      </c>
      <c r="J297" s="315">
        <v>12737.728</v>
      </c>
      <c r="K297" s="315">
        <f t="shared" si="25"/>
        <v>22713.843999999997</v>
      </c>
      <c r="M297" s="9">
        <v>554.0911679999999</v>
      </c>
      <c r="N297" s="9">
        <f t="shared" si="26"/>
        <v>432.9634344</v>
      </c>
      <c r="O297" s="9">
        <f t="shared" si="27"/>
        <v>987.0546023999999</v>
      </c>
    </row>
    <row r="298" spans="1:15" ht="12.75" customHeight="1">
      <c r="A298" s="188">
        <v>30</v>
      </c>
      <c r="B298" s="257" t="str">
        <f t="shared" si="23"/>
        <v>Sikar</v>
      </c>
      <c r="C298" s="188">
        <v>46117</v>
      </c>
      <c r="D298" s="258">
        <v>47315</v>
      </c>
      <c r="E298" s="258">
        <f t="shared" si="21"/>
        <v>1198</v>
      </c>
      <c r="F298" s="206">
        <f t="shared" si="22"/>
        <v>0.025977405295227355</v>
      </c>
      <c r="G298" s="30"/>
      <c r="H298" s="30"/>
      <c r="I298" s="315">
        <f t="shared" si="24"/>
        <v>16048.716</v>
      </c>
      <c r="J298" s="315">
        <v>17755.888</v>
      </c>
      <c r="K298" s="315">
        <f t="shared" si="25"/>
        <v>33804.604</v>
      </c>
      <c r="M298" s="9">
        <v>772.381128</v>
      </c>
      <c r="N298" s="9">
        <f t="shared" si="26"/>
        <v>696.5142744</v>
      </c>
      <c r="O298" s="9">
        <f t="shared" si="27"/>
        <v>1468.8954024</v>
      </c>
    </row>
    <row r="299" spans="1:15" ht="12.75" customHeight="1">
      <c r="A299" s="188">
        <v>31</v>
      </c>
      <c r="B299" s="257" t="str">
        <f t="shared" si="23"/>
        <v>Sirohi</v>
      </c>
      <c r="C299" s="188">
        <v>27782</v>
      </c>
      <c r="D299" s="258">
        <v>25764</v>
      </c>
      <c r="E299" s="258">
        <f t="shared" si="21"/>
        <v>-2018</v>
      </c>
      <c r="F299" s="334">
        <f t="shared" si="22"/>
        <v>-0.07263695918220431</v>
      </c>
      <c r="G299" s="30"/>
      <c r="H299" s="30"/>
      <c r="I299" s="315">
        <f t="shared" si="24"/>
        <v>9668.136</v>
      </c>
      <c r="J299" s="315">
        <v>11441.312</v>
      </c>
      <c r="K299" s="315">
        <f t="shared" si="25"/>
        <v>21109.448</v>
      </c>
      <c r="M299" s="9">
        <v>497.69707199999993</v>
      </c>
      <c r="N299" s="9">
        <f t="shared" si="26"/>
        <v>419.5971023999999</v>
      </c>
      <c r="O299" s="9">
        <f t="shared" si="27"/>
        <v>917.2941743999999</v>
      </c>
    </row>
    <row r="300" spans="1:15" ht="12.75" customHeight="1">
      <c r="A300" s="188">
        <v>32</v>
      </c>
      <c r="B300" s="257" t="str">
        <f t="shared" si="23"/>
        <v>Tonk</v>
      </c>
      <c r="C300" s="188">
        <v>31172</v>
      </c>
      <c r="D300" s="258">
        <v>31660</v>
      </c>
      <c r="E300" s="258">
        <f t="shared" si="21"/>
        <v>488</v>
      </c>
      <c r="F300" s="206">
        <f t="shared" si="22"/>
        <v>0.01565507506736815</v>
      </c>
      <c r="G300" s="30"/>
      <c r="H300" s="30"/>
      <c r="I300" s="315">
        <f t="shared" si="24"/>
        <v>10847.856</v>
      </c>
      <c r="J300" s="315">
        <v>11584.224</v>
      </c>
      <c r="K300" s="315">
        <f t="shared" si="25"/>
        <v>22432.08</v>
      </c>
      <c r="M300" s="9">
        <v>503.913744</v>
      </c>
      <c r="N300" s="9">
        <f t="shared" si="26"/>
        <v>470.7969504</v>
      </c>
      <c r="O300" s="9">
        <f t="shared" si="27"/>
        <v>974.7106944</v>
      </c>
    </row>
    <row r="301" spans="1:15" ht="12.75" customHeight="1">
      <c r="A301" s="188">
        <v>33</v>
      </c>
      <c r="B301" s="257" t="str">
        <f t="shared" si="23"/>
        <v>Udaipur</v>
      </c>
      <c r="C301" s="188">
        <v>95415</v>
      </c>
      <c r="D301" s="258">
        <v>80090</v>
      </c>
      <c r="E301" s="258">
        <f t="shared" si="21"/>
        <v>-15325</v>
      </c>
      <c r="F301" s="334">
        <f t="shared" si="22"/>
        <v>-0.16061415919928732</v>
      </c>
      <c r="G301" s="30"/>
      <c r="H301" s="30"/>
      <c r="I301" s="315">
        <f t="shared" si="24"/>
        <v>33204.42</v>
      </c>
      <c r="J301" s="315">
        <v>43961.68</v>
      </c>
      <c r="K301" s="315">
        <f t="shared" si="25"/>
        <v>77166.1</v>
      </c>
      <c r="M301" s="9">
        <v>1912.33308</v>
      </c>
      <c r="N301" s="9">
        <f t="shared" si="26"/>
        <v>1441.0718279999999</v>
      </c>
      <c r="O301" s="9">
        <f t="shared" si="27"/>
        <v>3353.404908</v>
      </c>
    </row>
    <row r="302" spans="1:15" ht="12.75" customHeight="1">
      <c r="A302" s="188"/>
      <c r="B302" s="1" t="s">
        <v>27</v>
      </c>
      <c r="C302" s="15">
        <f>SUM(C269:C301)</f>
        <v>1651684</v>
      </c>
      <c r="D302" s="15">
        <f>SUM(D269:D301)</f>
        <v>1651896</v>
      </c>
      <c r="E302" s="143">
        <f>D302-C302</f>
        <v>212</v>
      </c>
      <c r="F302" s="141">
        <f>E302/C302</f>
        <v>0.00012835384976787328</v>
      </c>
      <c r="G302" s="30"/>
      <c r="H302" s="30"/>
      <c r="I302" s="315">
        <f>SUM(I269:I301)</f>
        <v>574786.0320000001</v>
      </c>
      <c r="J302" s="315">
        <f>SUM(J269:J301)</f>
        <v>683439.5200000003</v>
      </c>
      <c r="K302" s="315">
        <f>SUM(K269:K301)</f>
        <v>1258225.5520000004</v>
      </c>
      <c r="M302" s="9">
        <f>SUM(M269:M301)</f>
        <v>29729.61912</v>
      </c>
      <c r="N302" s="9">
        <f>SUM(N269:N301)</f>
        <v>24945.7137888</v>
      </c>
      <c r="O302" s="9">
        <f>SUM(O269:O301)</f>
        <v>54675.33290879998</v>
      </c>
    </row>
    <row r="303" spans="1:8" ht="12.75" customHeight="1">
      <c r="A303" s="38"/>
      <c r="B303" s="2"/>
      <c r="C303" s="145"/>
      <c r="D303" s="183"/>
      <c r="E303" s="183"/>
      <c r="F303" s="146"/>
      <c r="G303" s="30"/>
      <c r="H303" s="30"/>
    </row>
    <row r="304" spans="1:9" ht="14.25">
      <c r="A304" s="44" t="s">
        <v>163</v>
      </c>
      <c r="B304" s="45"/>
      <c r="C304" s="45"/>
      <c r="D304" s="45"/>
      <c r="E304" s="45"/>
      <c r="F304" s="45"/>
      <c r="G304" s="45"/>
      <c r="H304" s="45"/>
      <c r="I304" s="45"/>
    </row>
    <row r="305" spans="1:6" ht="46.5" customHeight="1">
      <c r="A305" s="46" t="s">
        <v>30</v>
      </c>
      <c r="B305" s="46" t="s">
        <v>31</v>
      </c>
      <c r="C305" s="47" t="s">
        <v>164</v>
      </c>
      <c r="D305" s="47" t="s">
        <v>165</v>
      </c>
      <c r="E305" s="46" t="s">
        <v>32</v>
      </c>
      <c r="F305" s="48"/>
    </row>
    <row r="306" spans="1:6" ht="13.5" customHeight="1">
      <c r="A306" s="46">
        <v>1</v>
      </c>
      <c r="B306" s="46">
        <v>2</v>
      </c>
      <c r="C306" s="47">
        <v>3</v>
      </c>
      <c r="D306" s="47">
        <v>4</v>
      </c>
      <c r="E306" s="46">
        <v>5</v>
      </c>
      <c r="F306" s="48"/>
    </row>
    <row r="307" spans="1:8" ht="12.75" customHeight="1">
      <c r="A307" s="17">
        <v>1</v>
      </c>
      <c r="B307" s="205" t="str">
        <f>B269</f>
        <v>Ajmer</v>
      </c>
      <c r="C307" s="215">
        <v>39206376</v>
      </c>
      <c r="D307" s="215">
        <v>35818480</v>
      </c>
      <c r="E307" s="206">
        <f aca="true" t="shared" si="28" ref="E307:E340">D307/C307</f>
        <v>0.9135881367867308</v>
      </c>
      <c r="F307" s="145"/>
      <c r="G307" s="30"/>
      <c r="H307" s="30"/>
    </row>
    <row r="308" spans="1:8" ht="12.75" customHeight="1">
      <c r="A308" s="17">
        <v>2</v>
      </c>
      <c r="B308" s="205" t="str">
        <f aca="true" t="shared" si="29" ref="B308:B339">B270</f>
        <v>Alwar</v>
      </c>
      <c r="C308" s="215">
        <v>52638944</v>
      </c>
      <c r="D308" s="215">
        <v>48141160</v>
      </c>
      <c r="E308" s="206">
        <f t="shared" si="28"/>
        <v>0.9145540609629251</v>
      </c>
      <c r="F308" s="145"/>
      <c r="G308" s="30"/>
      <c r="H308" s="30"/>
    </row>
    <row r="309" spans="1:8" ht="12.75" customHeight="1">
      <c r="A309" s="17">
        <v>3</v>
      </c>
      <c r="B309" s="205" t="str">
        <f t="shared" si="29"/>
        <v>Banswara</v>
      </c>
      <c r="C309" s="215">
        <v>48003120</v>
      </c>
      <c r="D309" s="215">
        <v>51307728</v>
      </c>
      <c r="E309" s="206">
        <f t="shared" si="28"/>
        <v>1.0688415253008554</v>
      </c>
      <c r="F309" s="145"/>
      <c r="G309" s="30"/>
      <c r="H309" s="30"/>
    </row>
    <row r="310" spans="1:8" ht="12.75" customHeight="1">
      <c r="A310" s="17">
        <v>4</v>
      </c>
      <c r="B310" s="205" t="str">
        <f t="shared" si="29"/>
        <v>Baran</v>
      </c>
      <c r="C310" s="215">
        <v>19633928</v>
      </c>
      <c r="D310" s="215">
        <v>25891200</v>
      </c>
      <c r="E310" s="206">
        <f t="shared" si="28"/>
        <v>1.3186969005896323</v>
      </c>
      <c r="F310" s="145"/>
      <c r="G310" s="30"/>
      <c r="H310" s="30"/>
    </row>
    <row r="311" spans="1:8" ht="12.75" customHeight="1">
      <c r="A311" s="17">
        <v>5</v>
      </c>
      <c r="B311" s="205" t="str">
        <f t="shared" si="29"/>
        <v>Barmer</v>
      </c>
      <c r="C311" s="215">
        <v>71281072</v>
      </c>
      <c r="D311" s="215">
        <v>72347808</v>
      </c>
      <c r="E311" s="206">
        <f t="shared" si="28"/>
        <v>1.014965207032801</v>
      </c>
      <c r="F311" s="145"/>
      <c r="G311" s="30"/>
      <c r="H311" s="30"/>
    </row>
    <row r="312" spans="1:8" ht="12.75" customHeight="1">
      <c r="A312" s="17">
        <v>6</v>
      </c>
      <c r="B312" s="205" t="str">
        <f t="shared" si="29"/>
        <v>Bharatpur</v>
      </c>
      <c r="C312" s="215">
        <v>35608520</v>
      </c>
      <c r="D312" s="215">
        <v>32890872</v>
      </c>
      <c r="E312" s="334">
        <f t="shared" si="28"/>
        <v>0.9236798384206926</v>
      </c>
      <c r="F312" s="145"/>
      <c r="G312" s="30"/>
      <c r="H312" s="30"/>
    </row>
    <row r="313" spans="1:8" ht="12.75" customHeight="1">
      <c r="A313" s="17">
        <v>7</v>
      </c>
      <c r="B313" s="205" t="str">
        <f t="shared" si="29"/>
        <v>Bhilwara</v>
      </c>
      <c r="C313" s="215">
        <v>45212624</v>
      </c>
      <c r="D313" s="215">
        <v>50270920</v>
      </c>
      <c r="E313" s="206">
        <f t="shared" si="28"/>
        <v>1.1118779569175192</v>
      </c>
      <c r="F313" s="145"/>
      <c r="G313" s="30"/>
      <c r="H313" s="30"/>
    </row>
    <row r="314" spans="1:8" ht="12.75" customHeight="1">
      <c r="A314" s="17">
        <v>8</v>
      </c>
      <c r="B314" s="205" t="str">
        <f t="shared" si="29"/>
        <v>Bikaner</v>
      </c>
      <c r="C314" s="215">
        <v>32508072</v>
      </c>
      <c r="D314" s="215">
        <v>32996664</v>
      </c>
      <c r="E314" s="206">
        <f t="shared" si="28"/>
        <v>1.0150298670434839</v>
      </c>
      <c r="F314" s="145"/>
      <c r="G314" s="30"/>
      <c r="H314" s="30"/>
    </row>
    <row r="315" spans="1:8" ht="12.75" customHeight="1">
      <c r="A315" s="17">
        <v>9</v>
      </c>
      <c r="B315" s="205" t="str">
        <f t="shared" si="29"/>
        <v>Bundi</v>
      </c>
      <c r="C315" s="215">
        <v>18880624</v>
      </c>
      <c r="D315" s="215">
        <v>21964368</v>
      </c>
      <c r="E315" s="206">
        <f t="shared" si="28"/>
        <v>1.1633285001597404</v>
      </c>
      <c r="F315" s="145"/>
      <c r="G315" s="30"/>
      <c r="H315" s="30"/>
    </row>
    <row r="316" spans="1:8" ht="12.75" customHeight="1">
      <c r="A316" s="17">
        <v>10</v>
      </c>
      <c r="B316" s="205" t="str">
        <f t="shared" si="29"/>
        <v>Chittorgarh</v>
      </c>
      <c r="C316" s="215">
        <v>27412192</v>
      </c>
      <c r="D316" s="215">
        <v>26166816</v>
      </c>
      <c r="E316" s="206">
        <f t="shared" si="28"/>
        <v>0.9545685365110532</v>
      </c>
      <c r="F316" s="145"/>
      <c r="G316" s="30"/>
      <c r="H316" s="30"/>
    </row>
    <row r="317" spans="1:8" ht="12.75" customHeight="1">
      <c r="A317" s="17">
        <v>11</v>
      </c>
      <c r="B317" s="205" t="str">
        <f t="shared" si="29"/>
        <v>Churu</v>
      </c>
      <c r="C317" s="215">
        <v>29189776</v>
      </c>
      <c r="D317" s="215">
        <v>31632040</v>
      </c>
      <c r="E317" s="206">
        <f t="shared" si="28"/>
        <v>1.0836684735093547</v>
      </c>
      <c r="F317" s="145"/>
      <c r="G317" s="30"/>
      <c r="H317" s="30"/>
    </row>
    <row r="318" spans="1:8" ht="12.75" customHeight="1">
      <c r="A318" s="17">
        <v>12</v>
      </c>
      <c r="B318" s="205" t="str">
        <f t="shared" si="29"/>
        <v>Dausa</v>
      </c>
      <c r="C318" s="215">
        <v>23300224</v>
      </c>
      <c r="D318" s="215">
        <v>26968376</v>
      </c>
      <c r="E318" s="206">
        <f t="shared" si="28"/>
        <v>1.1574299028198183</v>
      </c>
      <c r="F318" s="145"/>
      <c r="G318" s="30"/>
      <c r="H318" s="30"/>
    </row>
    <row r="319" spans="1:8" ht="12.75" customHeight="1">
      <c r="A319" s="17">
        <v>13</v>
      </c>
      <c r="B319" s="205" t="str">
        <f t="shared" si="29"/>
        <v>Dholpur</v>
      </c>
      <c r="C319" s="215">
        <v>25070384</v>
      </c>
      <c r="D319" s="215">
        <v>20304176</v>
      </c>
      <c r="E319" s="334">
        <f t="shared" si="28"/>
        <v>0.8098869167700024</v>
      </c>
      <c r="F319" s="145"/>
      <c r="G319" s="30"/>
      <c r="H319" s="30"/>
    </row>
    <row r="320" spans="1:8" ht="12.75" customHeight="1">
      <c r="A320" s="17">
        <v>14</v>
      </c>
      <c r="B320" s="205" t="str">
        <f t="shared" si="29"/>
        <v>Dungarpur</v>
      </c>
      <c r="C320" s="215">
        <v>36479216</v>
      </c>
      <c r="D320" s="215">
        <v>39961768</v>
      </c>
      <c r="E320" s="206">
        <f t="shared" si="28"/>
        <v>1.0954667446800392</v>
      </c>
      <c r="F320" s="145"/>
      <c r="G320" s="30"/>
      <c r="H320" s="30"/>
    </row>
    <row r="321" spans="1:8" ht="12.75" customHeight="1">
      <c r="A321" s="17">
        <v>15</v>
      </c>
      <c r="B321" s="205" t="str">
        <f t="shared" si="29"/>
        <v>Ganganagar</v>
      </c>
      <c r="C321" s="215">
        <v>24389232</v>
      </c>
      <c r="D321" s="215">
        <v>22975192</v>
      </c>
      <c r="E321" s="334">
        <f t="shared" si="28"/>
        <v>0.9420219546068527</v>
      </c>
      <c r="F321" s="145"/>
      <c r="G321" s="30"/>
      <c r="H321" s="30"/>
    </row>
    <row r="322" spans="1:8" ht="12.75" customHeight="1">
      <c r="A322" s="17">
        <v>16</v>
      </c>
      <c r="B322" s="205" t="str">
        <f t="shared" si="29"/>
        <v>Hanumangarh</v>
      </c>
      <c r="C322" s="215">
        <v>21392256</v>
      </c>
      <c r="D322" s="215">
        <v>25974488</v>
      </c>
      <c r="E322" s="206">
        <f t="shared" si="28"/>
        <v>1.2142005032101335</v>
      </c>
      <c r="F322" s="145"/>
      <c r="G322" s="30"/>
      <c r="H322" s="30"/>
    </row>
    <row r="323" spans="1:8" ht="12.75" customHeight="1">
      <c r="A323" s="17">
        <v>17</v>
      </c>
      <c r="B323" s="205" t="str">
        <f t="shared" si="29"/>
        <v>Jaipur</v>
      </c>
      <c r="C323" s="215">
        <v>53912856</v>
      </c>
      <c r="D323" s="215">
        <v>53411504</v>
      </c>
      <c r="E323" s="206">
        <f t="shared" si="28"/>
        <v>0.9907006966946807</v>
      </c>
      <c r="F323" s="145"/>
      <c r="G323" s="30"/>
      <c r="H323" s="30"/>
    </row>
    <row r="324" spans="1:8" ht="12.75" customHeight="1">
      <c r="A324" s="17">
        <v>18</v>
      </c>
      <c r="B324" s="205" t="str">
        <f t="shared" si="29"/>
        <v>Jaiselmer</v>
      </c>
      <c r="C324" s="215">
        <v>16132352</v>
      </c>
      <c r="D324" s="215">
        <v>19242080</v>
      </c>
      <c r="E324" s="206">
        <f t="shared" si="28"/>
        <v>1.1927634606534745</v>
      </c>
      <c r="F324" s="145"/>
      <c r="G324" s="30"/>
      <c r="H324" s="30"/>
    </row>
    <row r="325" spans="1:8" ht="12.75" customHeight="1">
      <c r="A325" s="17">
        <v>19</v>
      </c>
      <c r="B325" s="205" t="str">
        <f t="shared" si="29"/>
        <v>Jalore</v>
      </c>
      <c r="C325" s="215">
        <v>35213888</v>
      </c>
      <c r="D325" s="215">
        <v>31391224</v>
      </c>
      <c r="E325" s="206">
        <f t="shared" si="28"/>
        <v>0.8914444210193433</v>
      </c>
      <c r="F325" s="145"/>
      <c r="G325" s="30" t="s">
        <v>12</v>
      </c>
      <c r="H325" s="30"/>
    </row>
    <row r="326" spans="1:8" ht="12.75" customHeight="1">
      <c r="A326" s="17">
        <v>20</v>
      </c>
      <c r="B326" s="205" t="str">
        <f t="shared" si="29"/>
        <v>Jhalawar</v>
      </c>
      <c r="C326" s="215">
        <v>26898080</v>
      </c>
      <c r="D326" s="215">
        <v>26934504</v>
      </c>
      <c r="E326" s="206">
        <f t="shared" si="28"/>
        <v>1.0013541486976023</v>
      </c>
      <c r="F326" s="145"/>
      <c r="G326" s="30"/>
      <c r="H326" s="30"/>
    </row>
    <row r="327" spans="1:8" ht="12.75" customHeight="1">
      <c r="A327" s="17">
        <v>21</v>
      </c>
      <c r="B327" s="205" t="str">
        <f t="shared" si="29"/>
        <v>Jhunjhunu</v>
      </c>
      <c r="C327" s="215">
        <v>17919680</v>
      </c>
      <c r="D327" s="215">
        <v>19275256</v>
      </c>
      <c r="E327" s="206">
        <f t="shared" si="28"/>
        <v>1.0756473329880891</v>
      </c>
      <c r="F327" s="145"/>
      <c r="G327" s="30"/>
      <c r="H327" s="30"/>
    </row>
    <row r="328" spans="1:8" ht="12.75" customHeight="1">
      <c r="A328" s="17">
        <v>22</v>
      </c>
      <c r="B328" s="205" t="str">
        <f t="shared" si="29"/>
        <v>Jodhpur</v>
      </c>
      <c r="C328" s="215">
        <v>51823696</v>
      </c>
      <c r="D328" s="215">
        <v>48781480</v>
      </c>
      <c r="E328" s="206">
        <f t="shared" si="28"/>
        <v>0.9412968152638129</v>
      </c>
      <c r="F328" s="145"/>
      <c r="G328" s="30"/>
      <c r="H328" s="30"/>
    </row>
    <row r="329" spans="1:8" ht="12.75" customHeight="1">
      <c r="A329" s="17">
        <v>23</v>
      </c>
      <c r="B329" s="205" t="str">
        <f t="shared" si="29"/>
        <v>Karauli</v>
      </c>
      <c r="C329" s="215">
        <v>22539264</v>
      </c>
      <c r="D329" s="215">
        <v>19947128</v>
      </c>
      <c r="E329" s="334">
        <f t="shared" si="28"/>
        <v>0.8849946475625824</v>
      </c>
      <c r="F329" s="145"/>
      <c r="G329" s="30"/>
      <c r="H329" s="30"/>
    </row>
    <row r="330" spans="1:8" ht="12.75" customHeight="1">
      <c r="A330" s="17">
        <v>24</v>
      </c>
      <c r="B330" s="205" t="str">
        <f t="shared" si="29"/>
        <v>Kota</v>
      </c>
      <c r="C330" s="215">
        <v>17300936</v>
      </c>
      <c r="D330" s="215">
        <v>17630144</v>
      </c>
      <c r="E330" s="206">
        <f t="shared" si="28"/>
        <v>1.0190283346519518</v>
      </c>
      <c r="F330" s="145"/>
      <c r="G330" s="30"/>
      <c r="H330" s="30"/>
    </row>
    <row r="331" spans="1:8" ht="12.75" customHeight="1">
      <c r="A331" s="17">
        <v>25</v>
      </c>
      <c r="B331" s="205" t="str">
        <f t="shared" si="29"/>
        <v>Nagaur</v>
      </c>
      <c r="C331" s="215">
        <v>45523968</v>
      </c>
      <c r="D331" s="215">
        <v>45278280</v>
      </c>
      <c r="E331" s="206">
        <f t="shared" si="28"/>
        <v>0.9946031066536204</v>
      </c>
      <c r="F331" s="145" t="s">
        <v>12</v>
      </c>
      <c r="G331" s="30"/>
      <c r="H331" s="30"/>
    </row>
    <row r="332" spans="1:8" ht="12.75" customHeight="1">
      <c r="A332" s="17">
        <v>26</v>
      </c>
      <c r="B332" s="205" t="str">
        <f t="shared" si="29"/>
        <v>Pali</v>
      </c>
      <c r="C332" s="215">
        <v>33371112</v>
      </c>
      <c r="D332" s="215">
        <v>33662736</v>
      </c>
      <c r="E332" s="206">
        <f t="shared" si="28"/>
        <v>1.0087388157757524</v>
      </c>
      <c r="F332" s="145"/>
      <c r="G332" s="30"/>
      <c r="H332" s="30"/>
    </row>
    <row r="333" spans="1:8" ht="12.75" customHeight="1">
      <c r="A333" s="17">
        <v>27</v>
      </c>
      <c r="B333" s="205" t="str">
        <f t="shared" si="29"/>
        <v>Partapgarh</v>
      </c>
      <c r="C333" s="215">
        <v>20981616</v>
      </c>
      <c r="D333" s="215">
        <v>24007824</v>
      </c>
      <c r="E333" s="206">
        <f t="shared" si="28"/>
        <v>1.144231407151861</v>
      </c>
      <c r="F333" s="145"/>
      <c r="G333" s="30"/>
      <c r="H333" s="30"/>
    </row>
    <row r="334" spans="1:8" ht="12.75" customHeight="1">
      <c r="A334" s="17">
        <v>28</v>
      </c>
      <c r="B334" s="205" t="str">
        <f t="shared" si="29"/>
        <v>Rajsamand</v>
      </c>
      <c r="C334" s="215">
        <v>24161872</v>
      </c>
      <c r="D334" s="215">
        <v>24824000</v>
      </c>
      <c r="E334" s="206">
        <f t="shared" si="28"/>
        <v>1.0274038369212453</v>
      </c>
      <c r="F334" s="145"/>
      <c r="G334" s="30"/>
      <c r="H334" s="30"/>
    </row>
    <row r="335" spans="1:8" ht="12.75" customHeight="1">
      <c r="A335" s="17">
        <v>29</v>
      </c>
      <c r="B335" s="205" t="str">
        <f t="shared" si="29"/>
        <v>S.Madhopur</v>
      </c>
      <c r="C335" s="215">
        <v>19388472</v>
      </c>
      <c r="D335" s="215">
        <v>20367976</v>
      </c>
      <c r="E335" s="206">
        <f t="shared" si="28"/>
        <v>1.0505199171961566</v>
      </c>
      <c r="F335" s="145"/>
      <c r="G335" s="30"/>
      <c r="H335" s="30"/>
    </row>
    <row r="336" spans="1:9" ht="12.75" customHeight="1">
      <c r="A336" s="17">
        <v>30</v>
      </c>
      <c r="B336" s="205" t="str">
        <f t="shared" si="29"/>
        <v>Sikar</v>
      </c>
      <c r="C336" s="215">
        <v>28455032</v>
      </c>
      <c r="D336" s="215">
        <v>27998456</v>
      </c>
      <c r="E336" s="206">
        <f t="shared" si="28"/>
        <v>0.9839544724462091</v>
      </c>
      <c r="F336" s="145"/>
      <c r="G336" s="30"/>
      <c r="H336" s="30"/>
      <c r="I336" s="9" t="s">
        <v>12</v>
      </c>
    </row>
    <row r="337" spans="1:8" ht="12.75" customHeight="1">
      <c r="A337" s="17">
        <v>31</v>
      </c>
      <c r="B337" s="205" t="str">
        <f t="shared" si="29"/>
        <v>Sirohi</v>
      </c>
      <c r="C337" s="215">
        <v>17886736</v>
      </c>
      <c r="D337" s="215">
        <v>17824560</v>
      </c>
      <c r="E337" s="206">
        <f t="shared" si="28"/>
        <v>0.9965239046408467</v>
      </c>
      <c r="F337" s="145"/>
      <c r="G337" s="30" t="s">
        <v>12</v>
      </c>
      <c r="H337" s="30"/>
    </row>
    <row r="338" spans="1:9" ht="12.75" customHeight="1">
      <c r="A338" s="17">
        <v>32</v>
      </c>
      <c r="B338" s="205" t="str">
        <f t="shared" si="29"/>
        <v>Tonk</v>
      </c>
      <c r="C338" s="215">
        <v>18816128</v>
      </c>
      <c r="D338" s="215">
        <v>21754176</v>
      </c>
      <c r="E338" s="206">
        <f t="shared" si="28"/>
        <v>1.1561451962911817</v>
      </c>
      <c r="F338" s="145"/>
      <c r="G338" s="30"/>
      <c r="H338" s="30"/>
      <c r="I338" s="9" t="s">
        <v>12</v>
      </c>
    </row>
    <row r="339" spans="1:8" ht="12.75" customHeight="1">
      <c r="A339" s="17">
        <v>33</v>
      </c>
      <c r="B339" s="205" t="str">
        <f t="shared" si="29"/>
        <v>Udaipur</v>
      </c>
      <c r="C339" s="215">
        <v>66097960</v>
      </c>
      <c r="D339" s="215">
        <v>54802344</v>
      </c>
      <c r="E339" s="334">
        <f t="shared" si="28"/>
        <v>0.8291079482634562</v>
      </c>
      <c r="F339" s="145"/>
      <c r="G339" s="30"/>
      <c r="H339" s="30"/>
    </row>
    <row r="340" spans="1:10" ht="16.5" customHeight="1">
      <c r="A340" s="32"/>
      <c r="B340" s="1" t="s">
        <v>27</v>
      </c>
      <c r="C340" s="216">
        <f>SUM(C307:C339)</f>
        <v>1066630208</v>
      </c>
      <c r="D340" s="216">
        <f>SUM(D307:D339)</f>
        <v>1072745728</v>
      </c>
      <c r="E340" s="141">
        <f t="shared" si="28"/>
        <v>1.0057334959708923</v>
      </c>
      <c r="F340" s="40"/>
      <c r="G340" s="30"/>
      <c r="H340" s="30"/>
      <c r="J340" s="123"/>
    </row>
    <row r="341" spans="1:8" ht="16.5" customHeight="1">
      <c r="A341" s="38"/>
      <c r="B341" s="2"/>
      <c r="C341" s="145"/>
      <c r="D341" s="145"/>
      <c r="E341" s="146"/>
      <c r="F341" s="40"/>
      <c r="G341" s="30"/>
      <c r="H341" s="30"/>
    </row>
    <row r="342" ht="15.75" customHeight="1">
      <c r="A342" s="8" t="s">
        <v>97</v>
      </c>
    </row>
    <row r="343" spans="1:8" ht="14.25">
      <c r="A343" s="8"/>
      <c r="H343" s="9">
        <f>1089.56+1390.96+1101.17+2086.37</f>
        <v>5668.0599999999995</v>
      </c>
    </row>
    <row r="344" ht="14.25">
      <c r="A344" s="8" t="s">
        <v>33</v>
      </c>
    </row>
    <row r="345" spans="1:8" ht="33.75" customHeight="1">
      <c r="A345" s="188" t="s">
        <v>20</v>
      </c>
      <c r="B345" s="188"/>
      <c r="C345" s="189" t="s">
        <v>34</v>
      </c>
      <c r="D345" s="189" t="s">
        <v>35</v>
      </c>
      <c r="E345" s="189" t="s">
        <v>6</v>
      </c>
      <c r="F345" s="189" t="s">
        <v>28</v>
      </c>
      <c r="G345" s="190"/>
      <c r="H345" s="190"/>
    </row>
    <row r="346" spans="1:8" ht="16.5" customHeight="1">
      <c r="A346" s="188">
        <v>1</v>
      </c>
      <c r="B346" s="188">
        <v>2</v>
      </c>
      <c r="C346" s="189">
        <v>3</v>
      </c>
      <c r="D346" s="189">
        <v>4</v>
      </c>
      <c r="E346" s="189" t="s">
        <v>36</v>
      </c>
      <c r="F346" s="189">
        <v>6</v>
      </c>
      <c r="G346" s="190"/>
      <c r="H346" s="190">
        <f>19686.3+47520.58+16652.84+39105.67</f>
        <v>122965.39</v>
      </c>
    </row>
    <row r="347" spans="1:8" ht="27" customHeight="1">
      <c r="A347" s="191">
        <v>1</v>
      </c>
      <c r="B347" s="192" t="s">
        <v>166</v>
      </c>
      <c r="C347" s="196">
        <v>5668.06</v>
      </c>
      <c r="D347" s="196">
        <f>D389</f>
        <v>5425.056000000002</v>
      </c>
      <c r="E347" s="193">
        <f>D347-C347</f>
        <v>-243.0039999999981</v>
      </c>
      <c r="F347" s="194">
        <v>0</v>
      </c>
      <c r="G347" s="190"/>
      <c r="H347" s="190"/>
    </row>
    <row r="348" spans="1:9" ht="28.5">
      <c r="A348" s="191">
        <v>2</v>
      </c>
      <c r="B348" s="192" t="s">
        <v>167</v>
      </c>
      <c r="C348" s="196">
        <v>129468.16</v>
      </c>
      <c r="D348" s="196">
        <v>129468.15520000004</v>
      </c>
      <c r="E348" s="193">
        <f>D348-C348</f>
        <v>-0.004799999966053292</v>
      </c>
      <c r="F348" s="195">
        <f>E348/C348</f>
        <v>-3.7074752325616525E-08</v>
      </c>
      <c r="G348" s="208"/>
      <c r="H348" s="208"/>
      <c r="I348" s="9" t="s">
        <v>12</v>
      </c>
    </row>
    <row r="349" spans="1:8" ht="28.5">
      <c r="A349" s="191">
        <v>3</v>
      </c>
      <c r="B349" s="192" t="s">
        <v>168</v>
      </c>
      <c r="C349" s="261">
        <v>122965.39</v>
      </c>
      <c r="D349" s="196">
        <v>122965.39000000003</v>
      </c>
      <c r="E349" s="196">
        <f>D349-C349</f>
        <v>0</v>
      </c>
      <c r="F349" s="195">
        <f>E349/C349</f>
        <v>0</v>
      </c>
      <c r="G349" s="208"/>
      <c r="H349" s="208"/>
    </row>
    <row r="350" spans="1:8" ht="14.25">
      <c r="A350" s="51"/>
      <c r="H350" s="9">
        <f>21128.15+17712.3+49299.01+41328.7</f>
        <v>129468.15999999999</v>
      </c>
    </row>
    <row r="351" spans="1:8" ht="14.25">
      <c r="A351" s="327" t="s">
        <v>205</v>
      </c>
      <c r="B351" s="328"/>
      <c r="C351" s="329"/>
      <c r="D351" s="328"/>
      <c r="E351" s="328"/>
      <c r="F351" s="328"/>
      <c r="G351" s="328" t="s">
        <v>12</v>
      </c>
      <c r="H351" s="45"/>
    </row>
    <row r="352" spans="1:9" ht="6" customHeight="1">
      <c r="A352" s="327"/>
      <c r="B352" s="328"/>
      <c r="C352" s="329"/>
      <c r="D352" s="328"/>
      <c r="E352" s="328"/>
      <c r="F352" s="328"/>
      <c r="G352" s="328"/>
      <c r="H352" s="45"/>
      <c r="I352" s="9" t="s">
        <v>12</v>
      </c>
    </row>
    <row r="353" spans="1:5" ht="14.25">
      <c r="A353" s="45"/>
      <c r="B353" s="45"/>
      <c r="C353" s="45"/>
      <c r="D353" s="45"/>
      <c r="E353" s="56" t="s">
        <v>98</v>
      </c>
    </row>
    <row r="354" spans="1:9" ht="43.5" customHeight="1">
      <c r="A354" s="57" t="s">
        <v>37</v>
      </c>
      <c r="B354" s="57" t="s">
        <v>38</v>
      </c>
      <c r="C354" s="58" t="s">
        <v>140</v>
      </c>
      <c r="D354" s="59" t="s">
        <v>204</v>
      </c>
      <c r="E354" s="58" t="s">
        <v>139</v>
      </c>
      <c r="F354" s="264"/>
      <c r="G354" s="264"/>
      <c r="H354" s="264"/>
      <c r="I354" s="190"/>
    </row>
    <row r="355" spans="1:9" ht="15.75" customHeight="1">
      <c r="A355" s="57">
        <v>1</v>
      </c>
      <c r="B355" s="57">
        <v>2</v>
      </c>
      <c r="C355" s="58">
        <v>3</v>
      </c>
      <c r="D355" s="59">
        <v>4</v>
      </c>
      <c r="E355" s="58">
        <v>5</v>
      </c>
      <c r="F355" s="264"/>
      <c r="G355" s="264"/>
      <c r="H355" s="264"/>
      <c r="I355" s="190"/>
    </row>
    <row r="356" spans="1:9" ht="12.75" customHeight="1">
      <c r="A356" s="17">
        <v>1</v>
      </c>
      <c r="B356" s="205" t="str">
        <f>B307</f>
        <v>Ajmer</v>
      </c>
      <c r="C356" s="171">
        <v>4661.483200000001</v>
      </c>
      <c r="D356" s="171">
        <v>104.99399999999991</v>
      </c>
      <c r="E356" s="150">
        <f aca="true" t="shared" si="30" ref="E356:E389">D356/C356</f>
        <v>0.022523732360549942</v>
      </c>
      <c r="F356" s="265"/>
      <c r="G356" s="266"/>
      <c r="H356" s="266"/>
      <c r="I356" s="208"/>
    </row>
    <row r="357" spans="1:9" ht="12.75" customHeight="1">
      <c r="A357" s="17">
        <v>2</v>
      </c>
      <c r="B357" s="205" t="str">
        <f aca="true" t="shared" si="31" ref="B357:B388">B308</f>
        <v>Alwar</v>
      </c>
      <c r="C357" s="171">
        <v>6240.858</v>
      </c>
      <c r="D357" s="171">
        <v>131.03200000000015</v>
      </c>
      <c r="E357" s="150">
        <f t="shared" si="30"/>
        <v>0.020995831021952453</v>
      </c>
      <c r="F357" s="265"/>
      <c r="G357" s="266"/>
      <c r="H357" s="266"/>
      <c r="I357" s="208"/>
    </row>
    <row r="358" spans="1:9" ht="12.75" customHeight="1">
      <c r="A358" s="17">
        <v>3</v>
      </c>
      <c r="B358" s="205" t="str">
        <f t="shared" si="31"/>
        <v>Banswara</v>
      </c>
      <c r="C358" s="171">
        <v>5620.2696</v>
      </c>
      <c r="D358" s="171">
        <v>170.85400000000038</v>
      </c>
      <c r="E358" s="150">
        <f t="shared" si="30"/>
        <v>0.030399609299881343</v>
      </c>
      <c r="F358" s="265"/>
      <c r="G358" s="266"/>
      <c r="H358" s="266"/>
      <c r="I358" s="208"/>
    </row>
    <row r="359" spans="1:9" ht="12.75" customHeight="1">
      <c r="A359" s="17">
        <v>4</v>
      </c>
      <c r="B359" s="205" t="str">
        <f t="shared" si="31"/>
        <v>Baran</v>
      </c>
      <c r="C359" s="171">
        <v>2281.3952</v>
      </c>
      <c r="D359" s="171">
        <v>325.62799999999964</v>
      </c>
      <c r="E359" s="150">
        <f t="shared" si="30"/>
        <v>0.1427319563046331</v>
      </c>
      <c r="F359" s="265"/>
      <c r="G359" s="266"/>
      <c r="H359" s="266"/>
      <c r="I359" s="208"/>
    </row>
    <row r="360" spans="1:9" ht="12.75" customHeight="1">
      <c r="A360" s="17">
        <v>5</v>
      </c>
      <c r="B360" s="205" t="str">
        <f t="shared" si="31"/>
        <v>Barmer</v>
      </c>
      <c r="C360" s="171">
        <v>9663.396400000001</v>
      </c>
      <c r="D360" s="171">
        <v>201.3679999999997</v>
      </c>
      <c r="E360" s="150">
        <f t="shared" si="30"/>
        <v>0.02083822205617061</v>
      </c>
      <c r="F360" s="265"/>
      <c r="G360" s="266"/>
      <c r="H360" s="266"/>
      <c r="I360" s="208"/>
    </row>
    <row r="361" spans="1:9" ht="12.75" customHeight="1">
      <c r="A361" s="17">
        <v>6</v>
      </c>
      <c r="B361" s="205" t="str">
        <f t="shared" si="31"/>
        <v>Bharatpur</v>
      </c>
      <c r="C361" s="171">
        <v>4206.8676</v>
      </c>
      <c r="D361" s="171">
        <v>169.98500000000016</v>
      </c>
      <c r="E361" s="150">
        <f t="shared" si="30"/>
        <v>0.04040654856834576</v>
      </c>
      <c r="F361" s="265"/>
      <c r="G361" s="266"/>
      <c r="H361" s="266"/>
      <c r="I361" s="208"/>
    </row>
    <row r="362" spans="1:9" ht="12.75" customHeight="1">
      <c r="A362" s="17">
        <v>7</v>
      </c>
      <c r="B362" s="205" t="str">
        <f t="shared" si="31"/>
        <v>Bhilwara</v>
      </c>
      <c r="C362" s="171">
        <v>5764.879199999999</v>
      </c>
      <c r="D362" s="171">
        <v>134.4919999999995</v>
      </c>
      <c r="E362" s="150">
        <f t="shared" si="30"/>
        <v>0.023329543488092436</v>
      </c>
      <c r="F362" s="265"/>
      <c r="G362" s="266"/>
      <c r="H362" s="266"/>
      <c r="I362" s="208"/>
    </row>
    <row r="363" spans="1:9" ht="12.75" customHeight="1">
      <c r="A363" s="17">
        <v>8</v>
      </c>
      <c r="B363" s="205" t="str">
        <f t="shared" si="31"/>
        <v>Bikaner</v>
      </c>
      <c r="C363" s="171">
        <v>3850.2536</v>
      </c>
      <c r="D363" s="171">
        <v>57.836000000000126</v>
      </c>
      <c r="E363" s="150">
        <f t="shared" si="30"/>
        <v>0.01502134820418066</v>
      </c>
      <c r="F363" s="265"/>
      <c r="G363" s="266"/>
      <c r="H363" s="266"/>
      <c r="I363" s="208"/>
    </row>
    <row r="364" spans="1:9" ht="12.75" customHeight="1">
      <c r="A364" s="17">
        <v>9</v>
      </c>
      <c r="B364" s="205" t="str">
        <f t="shared" si="31"/>
        <v>Bundi</v>
      </c>
      <c r="C364" s="171">
        <v>2245.1220000000003</v>
      </c>
      <c r="D364" s="171">
        <v>154.57399999999996</v>
      </c>
      <c r="E364" s="150">
        <f t="shared" si="30"/>
        <v>0.06884881979687515</v>
      </c>
      <c r="F364" s="265"/>
      <c r="G364" s="266"/>
      <c r="H364" s="266"/>
      <c r="I364" s="208"/>
    </row>
    <row r="365" spans="1:9" ht="12.75" customHeight="1">
      <c r="A365" s="17">
        <v>10</v>
      </c>
      <c r="B365" s="205" t="str">
        <f t="shared" si="31"/>
        <v>Chittorgarh</v>
      </c>
      <c r="C365" s="171">
        <v>3224.9624000000003</v>
      </c>
      <c r="D365" s="171">
        <v>153.77700000000004</v>
      </c>
      <c r="E365" s="150">
        <f t="shared" si="30"/>
        <v>0.047683346633746806</v>
      </c>
      <c r="F365" s="265"/>
      <c r="G365" s="266"/>
      <c r="H365" s="266"/>
      <c r="I365" s="208"/>
    </row>
    <row r="366" spans="1:9" ht="12.75" customHeight="1">
      <c r="A366" s="17">
        <v>11</v>
      </c>
      <c r="B366" s="205" t="str">
        <f t="shared" si="31"/>
        <v>Churu</v>
      </c>
      <c r="C366" s="171">
        <v>3620.8784</v>
      </c>
      <c r="D366" s="171">
        <v>71.15599999999998</v>
      </c>
      <c r="E366" s="150">
        <f t="shared" si="30"/>
        <v>0.01965158509603636</v>
      </c>
      <c r="F366" s="265"/>
      <c r="G366" s="266"/>
      <c r="H366" s="266"/>
      <c r="I366" s="208"/>
    </row>
    <row r="367" spans="1:9" ht="12.75" customHeight="1">
      <c r="A367" s="17">
        <v>12</v>
      </c>
      <c r="B367" s="205" t="str">
        <f t="shared" si="31"/>
        <v>Dausa</v>
      </c>
      <c r="C367" s="171">
        <v>2777.33</v>
      </c>
      <c r="D367" s="171">
        <v>134.25500000000005</v>
      </c>
      <c r="E367" s="150">
        <f t="shared" si="30"/>
        <v>0.048339592342285596</v>
      </c>
      <c r="F367" s="265"/>
      <c r="G367" s="266"/>
      <c r="H367" s="266"/>
      <c r="I367" s="208"/>
    </row>
    <row r="368" spans="1:9" ht="12.75" customHeight="1">
      <c r="A368" s="17">
        <v>13</v>
      </c>
      <c r="B368" s="205" t="str">
        <f t="shared" si="31"/>
        <v>Dholpur</v>
      </c>
      <c r="C368" s="171">
        <v>2934.7187999999996</v>
      </c>
      <c r="D368" s="171">
        <v>101.8909999999999</v>
      </c>
      <c r="E368" s="150">
        <f t="shared" si="30"/>
        <v>0.03471916968671749</v>
      </c>
      <c r="F368" s="265"/>
      <c r="G368" s="266"/>
      <c r="H368" s="266"/>
      <c r="I368" s="208"/>
    </row>
    <row r="369" spans="1:9" ht="12.75" customHeight="1">
      <c r="A369" s="17">
        <v>14</v>
      </c>
      <c r="B369" s="205" t="str">
        <f t="shared" si="31"/>
        <v>Dungarpur</v>
      </c>
      <c r="C369" s="171">
        <v>4383.240400000001</v>
      </c>
      <c r="D369" s="171">
        <v>104.95100000000025</v>
      </c>
      <c r="E369" s="150">
        <f t="shared" si="30"/>
        <v>0.023943701559239194</v>
      </c>
      <c r="F369" s="265"/>
      <c r="G369" s="266"/>
      <c r="H369" s="266"/>
      <c r="I369" s="208"/>
    </row>
    <row r="370" spans="1:9" ht="12.75" customHeight="1">
      <c r="A370" s="17">
        <v>15</v>
      </c>
      <c r="B370" s="205" t="str">
        <f t="shared" si="31"/>
        <v>Ganganagar</v>
      </c>
      <c r="C370" s="171">
        <v>2926.6408</v>
      </c>
      <c r="D370" s="171">
        <v>91.49500000000006</v>
      </c>
      <c r="E370" s="150">
        <f t="shared" si="30"/>
        <v>0.031262804782876005</v>
      </c>
      <c r="F370" s="265"/>
      <c r="G370" s="266"/>
      <c r="H370" s="266"/>
      <c r="I370" s="208"/>
    </row>
    <row r="371" spans="1:9" ht="12.75" customHeight="1">
      <c r="A371" s="17">
        <v>16</v>
      </c>
      <c r="B371" s="205" t="str">
        <f t="shared" si="31"/>
        <v>Hanumangarh</v>
      </c>
      <c r="C371" s="171">
        <v>2626.9512</v>
      </c>
      <c r="D371" s="171">
        <v>389.164</v>
      </c>
      <c r="E371" s="150">
        <f t="shared" si="30"/>
        <v>0.14814283569485417</v>
      </c>
      <c r="F371" s="265"/>
      <c r="G371" s="266"/>
      <c r="H371" s="266"/>
      <c r="I371" s="208"/>
    </row>
    <row r="372" spans="1:9" ht="12.75" customHeight="1">
      <c r="A372" s="17">
        <v>17</v>
      </c>
      <c r="B372" s="205" t="str">
        <f t="shared" si="31"/>
        <v>Jaipur</v>
      </c>
      <c r="C372" s="171">
        <v>6540.835599999999</v>
      </c>
      <c r="D372" s="171">
        <v>129.06300000000033</v>
      </c>
      <c r="E372" s="150">
        <f t="shared" si="30"/>
        <v>0.019731882574758542</v>
      </c>
      <c r="F372" s="265"/>
      <c r="G372" s="266"/>
      <c r="H372" s="266"/>
      <c r="I372" s="208"/>
    </row>
    <row r="373" spans="1:9" ht="12.75" customHeight="1">
      <c r="A373" s="17">
        <v>18</v>
      </c>
      <c r="B373" s="205" t="str">
        <f t="shared" si="31"/>
        <v>Jaiselmer</v>
      </c>
      <c r="C373" s="171">
        <v>2306.5608</v>
      </c>
      <c r="D373" s="171">
        <v>281.4900000000001</v>
      </c>
      <c r="E373" s="150">
        <f t="shared" si="30"/>
        <v>0.12203883808308895</v>
      </c>
      <c r="F373" s="265"/>
      <c r="G373" s="266"/>
      <c r="H373" s="266"/>
      <c r="I373" s="208"/>
    </row>
    <row r="374" spans="1:9" ht="12.75" customHeight="1">
      <c r="A374" s="17">
        <v>19</v>
      </c>
      <c r="B374" s="205" t="str">
        <f t="shared" si="31"/>
        <v>Jalore</v>
      </c>
      <c r="C374" s="171">
        <v>4120.1692</v>
      </c>
      <c r="D374" s="171">
        <v>166.16899999999987</v>
      </c>
      <c r="E374" s="150">
        <f t="shared" si="30"/>
        <v>0.04033062525684621</v>
      </c>
      <c r="F374" s="265"/>
      <c r="G374" s="266"/>
      <c r="H374" s="266"/>
      <c r="I374" s="208"/>
    </row>
    <row r="375" spans="1:9" ht="12.75" customHeight="1">
      <c r="A375" s="17">
        <v>20</v>
      </c>
      <c r="B375" s="205" t="str">
        <f t="shared" si="31"/>
        <v>Jhalawar</v>
      </c>
      <c r="C375" s="171">
        <v>3141.7672</v>
      </c>
      <c r="D375" s="171">
        <v>260.26400000000007</v>
      </c>
      <c r="E375" s="150">
        <f t="shared" si="30"/>
        <v>0.08284000163984145</v>
      </c>
      <c r="F375" s="265"/>
      <c r="G375" s="266"/>
      <c r="H375" s="266"/>
      <c r="I375" s="208"/>
    </row>
    <row r="376" spans="1:9" ht="12.75" customHeight="1">
      <c r="A376" s="17">
        <v>21</v>
      </c>
      <c r="B376" s="205" t="str">
        <f t="shared" si="31"/>
        <v>Jhunjhunu</v>
      </c>
      <c r="C376" s="171">
        <v>2248.608</v>
      </c>
      <c r="D376" s="171">
        <v>113.74000000000012</v>
      </c>
      <c r="E376" s="150">
        <f t="shared" si="30"/>
        <v>0.05058240475885531</v>
      </c>
      <c r="F376" s="265"/>
      <c r="G376" s="266"/>
      <c r="H376" s="266"/>
      <c r="I376" s="208"/>
    </row>
    <row r="377" spans="1:9" ht="12.75" customHeight="1">
      <c r="A377" s="17">
        <v>22</v>
      </c>
      <c r="B377" s="205" t="str">
        <f t="shared" si="31"/>
        <v>Jodhpur</v>
      </c>
      <c r="C377" s="171">
        <v>6268.496800000001</v>
      </c>
      <c r="D377" s="171">
        <v>292.5839999999999</v>
      </c>
      <c r="E377" s="150">
        <f t="shared" si="30"/>
        <v>0.046675304994971016</v>
      </c>
      <c r="F377" s="265"/>
      <c r="G377" s="266"/>
      <c r="H377" s="266"/>
      <c r="I377" s="208"/>
    </row>
    <row r="378" spans="1:9" ht="12.75" customHeight="1">
      <c r="A378" s="17">
        <v>23</v>
      </c>
      <c r="B378" s="205" t="str">
        <f t="shared" si="31"/>
        <v>Karauli</v>
      </c>
      <c r="C378" s="171">
        <v>2622.7948</v>
      </c>
      <c r="D378" s="171">
        <v>94.80300000000011</v>
      </c>
      <c r="E378" s="150">
        <f t="shared" si="30"/>
        <v>0.03614579379217928</v>
      </c>
      <c r="F378" s="265"/>
      <c r="G378" s="266"/>
      <c r="H378" s="266"/>
      <c r="I378" s="208"/>
    </row>
    <row r="379" spans="1:9" ht="12.75" customHeight="1">
      <c r="A379" s="17">
        <v>24</v>
      </c>
      <c r="B379" s="205" t="str">
        <f t="shared" si="31"/>
        <v>Kota</v>
      </c>
      <c r="C379" s="171">
        <v>2110.9448</v>
      </c>
      <c r="D379" s="171">
        <v>127.13200000000018</v>
      </c>
      <c r="E379" s="150">
        <f t="shared" si="30"/>
        <v>0.06022516552777702</v>
      </c>
      <c r="F379" s="265"/>
      <c r="G379" s="266"/>
      <c r="H379" s="266"/>
      <c r="I379" s="208"/>
    </row>
    <row r="380" spans="1:9" ht="12.75" customHeight="1">
      <c r="A380" s="17">
        <v>25</v>
      </c>
      <c r="B380" s="205" t="str">
        <f t="shared" si="31"/>
        <v>Nagaur</v>
      </c>
      <c r="C380" s="171">
        <v>5559.924800000001</v>
      </c>
      <c r="D380" s="171">
        <v>108.75900000000013</v>
      </c>
      <c r="E380" s="150">
        <f t="shared" si="30"/>
        <v>0.0195612357922539</v>
      </c>
      <c r="F380" s="265"/>
      <c r="G380" s="266"/>
      <c r="H380" s="266"/>
      <c r="I380" s="208"/>
    </row>
    <row r="381" spans="1:9" ht="12.75" customHeight="1">
      <c r="A381" s="17">
        <v>26</v>
      </c>
      <c r="B381" s="205" t="str">
        <f t="shared" si="31"/>
        <v>Pali</v>
      </c>
      <c r="C381" s="171">
        <v>4040.7787999999996</v>
      </c>
      <c r="D381" s="171">
        <v>119.19600000000014</v>
      </c>
      <c r="E381" s="150">
        <f t="shared" si="30"/>
        <v>0.029498273946596668</v>
      </c>
      <c r="F381" s="265"/>
      <c r="G381" s="266"/>
      <c r="H381" s="266"/>
      <c r="I381" s="208"/>
    </row>
    <row r="382" spans="1:9" ht="12.75" customHeight="1">
      <c r="A382" s="17">
        <v>27</v>
      </c>
      <c r="B382" s="205" t="str">
        <f t="shared" si="31"/>
        <v>Partapgarh</v>
      </c>
      <c r="C382" s="171">
        <v>2491.8656</v>
      </c>
      <c r="D382" s="171">
        <v>289.97400000000005</v>
      </c>
      <c r="E382" s="150">
        <f t="shared" si="30"/>
        <v>0.11636823430605568</v>
      </c>
      <c r="F382" s="265"/>
      <c r="G382" s="266"/>
      <c r="H382" s="266"/>
      <c r="I382" s="208"/>
    </row>
    <row r="383" spans="1:9" ht="12.75" customHeight="1">
      <c r="A383" s="17">
        <v>28</v>
      </c>
      <c r="B383" s="205" t="str">
        <f t="shared" si="31"/>
        <v>Rajsamand</v>
      </c>
      <c r="C383" s="171">
        <v>2884.1544</v>
      </c>
      <c r="D383" s="171">
        <v>84.4299999999999</v>
      </c>
      <c r="E383" s="150">
        <f t="shared" si="30"/>
        <v>0.029273744845282865</v>
      </c>
      <c r="F383" s="265"/>
      <c r="G383" s="266"/>
      <c r="H383" s="266"/>
      <c r="I383" s="208"/>
    </row>
    <row r="384" spans="1:9" ht="12.75" customHeight="1">
      <c r="A384" s="17">
        <v>29</v>
      </c>
      <c r="B384" s="205" t="str">
        <f t="shared" si="31"/>
        <v>S.Madhopur</v>
      </c>
      <c r="C384" s="171">
        <v>2650.7843999999996</v>
      </c>
      <c r="D384" s="171">
        <v>113.36699999999996</v>
      </c>
      <c r="E384" s="150">
        <f t="shared" si="30"/>
        <v>0.04276734086710333</v>
      </c>
      <c r="F384" s="265"/>
      <c r="G384" s="266"/>
      <c r="H384" s="266"/>
      <c r="I384" s="208"/>
    </row>
    <row r="385" spans="1:9" ht="12.75" customHeight="1">
      <c r="A385" s="17">
        <v>30</v>
      </c>
      <c r="B385" s="205" t="str">
        <f t="shared" si="31"/>
        <v>Sikar</v>
      </c>
      <c r="C385" s="171">
        <v>3380.4604</v>
      </c>
      <c r="D385" s="171">
        <v>337.4920000000002</v>
      </c>
      <c r="E385" s="150">
        <f t="shared" si="30"/>
        <v>0.09983610516484684</v>
      </c>
      <c r="F385" s="265"/>
      <c r="G385" s="266"/>
      <c r="H385" s="266"/>
      <c r="I385" s="208"/>
    </row>
    <row r="386" spans="1:9" ht="12.75" customHeight="1">
      <c r="A386" s="17">
        <v>31</v>
      </c>
      <c r="B386" s="205" t="str">
        <f t="shared" si="31"/>
        <v>Sirohi</v>
      </c>
      <c r="C386" s="171">
        <v>2110.9448</v>
      </c>
      <c r="D386" s="171">
        <v>82.22499999999991</v>
      </c>
      <c r="E386" s="150">
        <f t="shared" si="30"/>
        <v>0.03895175278860911</v>
      </c>
      <c r="F386" s="265"/>
      <c r="G386" s="266"/>
      <c r="H386" s="266"/>
      <c r="I386" s="208"/>
    </row>
    <row r="387" spans="1:9" ht="12.75" customHeight="1">
      <c r="A387" s="17">
        <v>32</v>
      </c>
      <c r="B387" s="205" t="str">
        <f t="shared" si="31"/>
        <v>Tonk</v>
      </c>
      <c r="C387" s="171">
        <v>2243.208</v>
      </c>
      <c r="D387" s="171">
        <v>261.95699999999994</v>
      </c>
      <c r="E387" s="150">
        <f t="shared" si="30"/>
        <v>0.11677784672665216</v>
      </c>
      <c r="F387" s="265"/>
      <c r="G387" s="266"/>
      <c r="H387" s="266"/>
      <c r="I387" s="208"/>
    </row>
    <row r="388" spans="1:9" ht="12.75" customHeight="1">
      <c r="A388" s="17">
        <v>33</v>
      </c>
      <c r="B388" s="205" t="str">
        <f t="shared" si="31"/>
        <v>Udaipur</v>
      </c>
      <c r="C388" s="171">
        <v>7716.610000000001</v>
      </c>
      <c r="D388" s="171">
        <v>64.95900000000051</v>
      </c>
      <c r="E388" s="150">
        <f t="shared" si="30"/>
        <v>0.008418074776359115</v>
      </c>
      <c r="F388" s="265"/>
      <c r="G388" s="266"/>
      <c r="H388" s="266"/>
      <c r="I388" s="208"/>
    </row>
    <row r="389" spans="1:9" ht="12.75" customHeight="1">
      <c r="A389" s="32"/>
      <c r="B389" s="1" t="s">
        <v>27</v>
      </c>
      <c r="C389" s="172">
        <f>SUM(C356:C388)</f>
        <v>129468.15520000004</v>
      </c>
      <c r="D389" s="172">
        <f>SUM(D356:D388)</f>
        <v>5425.056000000002</v>
      </c>
      <c r="E389" s="149">
        <f t="shared" si="30"/>
        <v>0.04190262842333294</v>
      </c>
      <c r="F389" s="265"/>
      <c r="G389" s="266">
        <f>20533.74+48416.81+16599.23+39410.92</f>
        <v>124960.7</v>
      </c>
      <c r="H389" s="266"/>
      <c r="I389" s="208"/>
    </row>
    <row r="390" spans="1:9" ht="14.25">
      <c r="A390" s="38"/>
      <c r="B390" s="2"/>
      <c r="C390" s="62"/>
      <c r="D390" s="25"/>
      <c r="E390" s="63"/>
      <c r="F390" s="267"/>
      <c r="G390" s="268"/>
      <c r="H390" s="268"/>
      <c r="I390" s="267"/>
    </row>
    <row r="391" spans="1:9" ht="14.25">
      <c r="A391" s="38"/>
      <c r="B391" s="2"/>
      <c r="C391" s="62"/>
      <c r="D391" s="25"/>
      <c r="E391" s="63"/>
      <c r="F391" s="25"/>
      <c r="G391" s="62"/>
      <c r="H391" s="62"/>
      <c r="I391" s="25"/>
    </row>
    <row r="392" spans="1:8" ht="14.25">
      <c r="A392" s="8" t="s">
        <v>169</v>
      </c>
      <c r="B392" s="45"/>
      <c r="C392" s="55"/>
      <c r="D392" s="45"/>
      <c r="E392" s="45"/>
      <c r="F392" s="45"/>
      <c r="G392" s="45"/>
      <c r="H392" s="45"/>
    </row>
    <row r="393" spans="1:5" ht="14.25">
      <c r="A393" s="45"/>
      <c r="B393" s="45"/>
      <c r="C393" s="45"/>
      <c r="D393" s="45"/>
      <c r="E393" s="56" t="s">
        <v>98</v>
      </c>
    </row>
    <row r="394" spans="1:8" ht="52.5" customHeight="1">
      <c r="A394" s="57" t="s">
        <v>37</v>
      </c>
      <c r="B394" s="57" t="s">
        <v>38</v>
      </c>
      <c r="C394" s="58" t="s">
        <v>140</v>
      </c>
      <c r="D394" s="59" t="s">
        <v>195</v>
      </c>
      <c r="E394" s="58" t="s">
        <v>138</v>
      </c>
      <c r="F394" s="60"/>
      <c r="G394" s="61"/>
      <c r="H394" s="61"/>
    </row>
    <row r="395" spans="1:8" ht="12.75" customHeight="1">
      <c r="A395" s="57">
        <v>1</v>
      </c>
      <c r="B395" s="57">
        <v>2</v>
      </c>
      <c r="C395" s="58">
        <v>3</v>
      </c>
      <c r="D395" s="59">
        <v>4</v>
      </c>
      <c r="E395" s="58">
        <v>5</v>
      </c>
      <c r="F395" s="60"/>
      <c r="G395" s="61"/>
      <c r="H395" s="61"/>
    </row>
    <row r="396" spans="1:8" ht="12.75" customHeight="1">
      <c r="A396" s="17">
        <v>1</v>
      </c>
      <c r="B396" s="205" t="str">
        <f>B356</f>
        <v>Ajmer</v>
      </c>
      <c r="C396" s="171">
        <f>C356</f>
        <v>4661.483200000001</v>
      </c>
      <c r="D396" s="147">
        <v>50.111599999999726</v>
      </c>
      <c r="E396" s="151">
        <f aca="true" t="shared" si="32" ref="E396:E429">D396/C396</f>
        <v>0.010750140641931246</v>
      </c>
      <c r="F396" s="145"/>
      <c r="G396" s="319">
        <v>50.111599999999726</v>
      </c>
      <c r="H396" s="319">
        <f>G396-D396</f>
        <v>0</v>
      </c>
    </row>
    <row r="397" spans="1:8" ht="12.75" customHeight="1">
      <c r="A397" s="17">
        <v>2</v>
      </c>
      <c r="B397" s="205" t="str">
        <f aca="true" t="shared" si="33" ref="B397:C428">B357</f>
        <v>Alwar</v>
      </c>
      <c r="C397" s="171">
        <f t="shared" si="33"/>
        <v>6240.858</v>
      </c>
      <c r="D397" s="147">
        <v>19.649400000000583</v>
      </c>
      <c r="E397" s="151">
        <f t="shared" si="32"/>
        <v>0.003148509387651599</v>
      </c>
      <c r="F397" s="145"/>
      <c r="G397" s="319">
        <v>19.649400000000583</v>
      </c>
      <c r="H397" s="319">
        <f aca="true" t="shared" si="34" ref="H397:H428">G397-D397</f>
        <v>0</v>
      </c>
    </row>
    <row r="398" spans="1:8" ht="12.75" customHeight="1">
      <c r="A398" s="17">
        <v>3</v>
      </c>
      <c r="B398" s="205" t="str">
        <f t="shared" si="33"/>
        <v>Banswara</v>
      </c>
      <c r="C398" s="171">
        <f t="shared" si="33"/>
        <v>5620.2696</v>
      </c>
      <c r="D398" s="147">
        <v>88.2364</v>
      </c>
      <c r="E398" s="151">
        <f t="shared" si="32"/>
        <v>0.015699673908881526</v>
      </c>
      <c r="F398" s="145"/>
      <c r="G398" s="319">
        <v>88.2364</v>
      </c>
      <c r="H398" s="319">
        <f t="shared" si="34"/>
        <v>0</v>
      </c>
    </row>
    <row r="399" spans="1:8" ht="12.75" customHeight="1">
      <c r="A399" s="17">
        <v>4</v>
      </c>
      <c r="B399" s="205" t="str">
        <f t="shared" si="33"/>
        <v>Baran</v>
      </c>
      <c r="C399" s="171">
        <f t="shared" si="33"/>
        <v>2281.3952</v>
      </c>
      <c r="D399" s="147">
        <v>1414.7689999999996</v>
      </c>
      <c r="E399" s="151">
        <f t="shared" si="32"/>
        <v>0.6201332412727087</v>
      </c>
      <c r="F399" s="145"/>
      <c r="G399" s="319">
        <v>1414.7689999999996</v>
      </c>
      <c r="H399" s="319">
        <f t="shared" si="34"/>
        <v>0</v>
      </c>
    </row>
    <row r="400" spans="1:8" ht="12.75" customHeight="1">
      <c r="A400" s="17">
        <v>5</v>
      </c>
      <c r="B400" s="205" t="str">
        <f t="shared" si="33"/>
        <v>Barmer</v>
      </c>
      <c r="C400" s="171">
        <f t="shared" si="33"/>
        <v>9663.396400000001</v>
      </c>
      <c r="D400" s="147">
        <v>43.37920000000008</v>
      </c>
      <c r="E400" s="151">
        <f t="shared" si="32"/>
        <v>0.004489022099931663</v>
      </c>
      <c r="F400" s="145"/>
      <c r="G400" s="319">
        <v>43.37920000000008</v>
      </c>
      <c r="H400" s="319">
        <f t="shared" si="34"/>
        <v>0</v>
      </c>
    </row>
    <row r="401" spans="1:8" ht="12.75" customHeight="1">
      <c r="A401" s="17">
        <v>6</v>
      </c>
      <c r="B401" s="205" t="str">
        <f t="shared" si="33"/>
        <v>Bharatpur</v>
      </c>
      <c r="C401" s="171">
        <f t="shared" si="33"/>
        <v>4206.8676</v>
      </c>
      <c r="D401" s="147">
        <v>23.462600000000293</v>
      </c>
      <c r="E401" s="151">
        <f t="shared" si="32"/>
        <v>0.005577213792038593</v>
      </c>
      <c r="F401" s="145"/>
      <c r="G401" s="319">
        <v>23.462600000000293</v>
      </c>
      <c r="H401" s="319">
        <f t="shared" si="34"/>
        <v>0</v>
      </c>
    </row>
    <row r="402" spans="1:8" ht="12.75" customHeight="1">
      <c r="A402" s="17">
        <v>7</v>
      </c>
      <c r="B402" s="205" t="str">
        <f t="shared" si="33"/>
        <v>Bhilwara</v>
      </c>
      <c r="C402" s="171">
        <f t="shared" si="33"/>
        <v>5764.879199999999</v>
      </c>
      <c r="D402" s="147">
        <v>23.61879999999951</v>
      </c>
      <c r="E402" s="151">
        <f t="shared" si="32"/>
        <v>0.0040970155974819926</v>
      </c>
      <c r="F402" s="145"/>
      <c r="G402" s="319">
        <v>23.61879999999951</v>
      </c>
      <c r="H402" s="319">
        <f t="shared" si="34"/>
        <v>0</v>
      </c>
    </row>
    <row r="403" spans="1:8" ht="12.75" customHeight="1">
      <c r="A403" s="17">
        <v>8</v>
      </c>
      <c r="B403" s="205" t="str">
        <f t="shared" si="33"/>
        <v>Bikaner</v>
      </c>
      <c r="C403" s="171">
        <f t="shared" si="33"/>
        <v>3850.2536</v>
      </c>
      <c r="D403" s="147">
        <v>41.69480000000004</v>
      </c>
      <c r="E403" s="151">
        <f t="shared" si="32"/>
        <v>0.010829104867274208</v>
      </c>
      <c r="F403" s="145"/>
      <c r="G403" s="319">
        <v>41.69480000000004</v>
      </c>
      <c r="H403" s="319">
        <f t="shared" si="34"/>
        <v>0</v>
      </c>
    </row>
    <row r="404" spans="1:8" ht="12.75" customHeight="1">
      <c r="A404" s="17">
        <v>9</v>
      </c>
      <c r="B404" s="205" t="str">
        <f t="shared" si="33"/>
        <v>Bundi</v>
      </c>
      <c r="C404" s="171">
        <f t="shared" si="33"/>
        <v>2245.1220000000003</v>
      </c>
      <c r="D404" s="147">
        <v>59.84400000000005</v>
      </c>
      <c r="E404" s="151">
        <f t="shared" si="32"/>
        <v>0.02665512163704246</v>
      </c>
      <c r="F404" s="145"/>
      <c r="G404" s="319">
        <v>59.84400000000005</v>
      </c>
      <c r="H404" s="319">
        <f t="shared" si="34"/>
        <v>0</v>
      </c>
    </row>
    <row r="405" spans="1:8" ht="12.75" customHeight="1">
      <c r="A405" s="17">
        <v>10</v>
      </c>
      <c r="B405" s="205" t="str">
        <f t="shared" si="33"/>
        <v>Chittorgarh</v>
      </c>
      <c r="C405" s="171">
        <f t="shared" si="33"/>
        <v>3224.9624000000003</v>
      </c>
      <c r="D405" s="147">
        <v>37.83260000000001</v>
      </c>
      <c r="E405" s="151">
        <f t="shared" si="32"/>
        <v>0.011731175532465126</v>
      </c>
      <c r="F405" s="145"/>
      <c r="G405" s="319">
        <v>37.83260000000001</v>
      </c>
      <c r="H405" s="319">
        <f t="shared" si="34"/>
        <v>0</v>
      </c>
    </row>
    <row r="406" spans="1:8" ht="12.75" customHeight="1">
      <c r="A406" s="17">
        <v>11</v>
      </c>
      <c r="B406" s="205" t="str">
        <f t="shared" si="33"/>
        <v>Churu</v>
      </c>
      <c r="C406" s="171">
        <f t="shared" si="33"/>
        <v>3620.8784</v>
      </c>
      <c r="D406" s="147">
        <v>36.51580000000013</v>
      </c>
      <c r="E406" s="151">
        <f t="shared" si="32"/>
        <v>0.010084790475151036</v>
      </c>
      <c r="F406" s="145"/>
      <c r="G406" s="319">
        <v>36.51580000000013</v>
      </c>
      <c r="H406" s="319">
        <f t="shared" si="34"/>
        <v>0</v>
      </c>
    </row>
    <row r="407" spans="1:8" ht="12.75" customHeight="1">
      <c r="A407" s="17">
        <v>12</v>
      </c>
      <c r="B407" s="205" t="str">
        <f t="shared" si="33"/>
        <v>Dausa</v>
      </c>
      <c r="C407" s="171">
        <f t="shared" si="33"/>
        <v>2777.33</v>
      </c>
      <c r="D407" s="147">
        <v>13.671400000000233</v>
      </c>
      <c r="E407" s="151">
        <f t="shared" si="32"/>
        <v>0.004922497506598148</v>
      </c>
      <c r="F407" s="145"/>
      <c r="G407" s="319">
        <v>13.671400000000233</v>
      </c>
      <c r="H407" s="319">
        <f t="shared" si="34"/>
        <v>0</v>
      </c>
    </row>
    <row r="408" spans="1:8" ht="12.75" customHeight="1">
      <c r="A408" s="17">
        <v>13</v>
      </c>
      <c r="B408" s="205" t="str">
        <f t="shared" si="33"/>
        <v>Dholpur</v>
      </c>
      <c r="C408" s="171">
        <f t="shared" si="33"/>
        <v>2934.7187999999996</v>
      </c>
      <c r="D408" s="147">
        <v>62.35099999999994</v>
      </c>
      <c r="E408" s="151">
        <f t="shared" si="32"/>
        <v>0.021245987860915312</v>
      </c>
      <c r="F408" s="145"/>
      <c r="G408" s="319">
        <v>62.35099999999994</v>
      </c>
      <c r="H408" s="319">
        <f t="shared" si="34"/>
        <v>0</v>
      </c>
    </row>
    <row r="409" spans="1:8" ht="12.75" customHeight="1">
      <c r="A409" s="17">
        <v>14</v>
      </c>
      <c r="B409" s="205" t="str">
        <f t="shared" si="33"/>
        <v>Dungarpur</v>
      </c>
      <c r="C409" s="171">
        <f t="shared" si="33"/>
        <v>4383.240400000001</v>
      </c>
      <c r="D409" s="147">
        <v>40.49780000000055</v>
      </c>
      <c r="E409" s="151">
        <f t="shared" si="32"/>
        <v>0.009239237710986727</v>
      </c>
      <c r="F409" s="145"/>
      <c r="G409" s="319">
        <v>40.49780000000055</v>
      </c>
      <c r="H409" s="319">
        <f t="shared" si="34"/>
        <v>0</v>
      </c>
    </row>
    <row r="410" spans="1:8" ht="12.75" customHeight="1">
      <c r="A410" s="17">
        <v>15</v>
      </c>
      <c r="B410" s="205" t="str">
        <f t="shared" si="33"/>
        <v>Ganganagar</v>
      </c>
      <c r="C410" s="171">
        <f t="shared" si="33"/>
        <v>2926.6408</v>
      </c>
      <c r="D410" s="147">
        <v>381.37500000000017</v>
      </c>
      <c r="E410" s="151">
        <f t="shared" si="32"/>
        <v>0.13031151619289943</v>
      </c>
      <c r="F410" s="145"/>
      <c r="G410" s="319">
        <v>381.37500000000017</v>
      </c>
      <c r="H410" s="319">
        <f t="shared" si="34"/>
        <v>0</v>
      </c>
    </row>
    <row r="411" spans="1:8" ht="12.75" customHeight="1">
      <c r="A411" s="17">
        <v>16</v>
      </c>
      <c r="B411" s="205" t="str">
        <f t="shared" si="33"/>
        <v>Hanumangarh</v>
      </c>
      <c r="C411" s="171">
        <f t="shared" si="33"/>
        <v>2626.9512</v>
      </c>
      <c r="D411" s="147">
        <v>13.168399999999963</v>
      </c>
      <c r="E411" s="151">
        <f t="shared" si="32"/>
        <v>0.005012807242098735</v>
      </c>
      <c r="F411" s="145"/>
      <c r="G411" s="319">
        <v>13.168399999999963</v>
      </c>
      <c r="H411" s="319">
        <f t="shared" si="34"/>
        <v>0</v>
      </c>
    </row>
    <row r="412" spans="1:8" ht="12.75" customHeight="1">
      <c r="A412" s="17">
        <v>17</v>
      </c>
      <c r="B412" s="205" t="str">
        <f t="shared" si="33"/>
        <v>Jaipur</v>
      </c>
      <c r="C412" s="171">
        <f t="shared" si="33"/>
        <v>6540.835599999999</v>
      </c>
      <c r="D412" s="147">
        <v>48.86640000000011</v>
      </c>
      <c r="E412" s="151">
        <f t="shared" si="32"/>
        <v>0.007470972057453961</v>
      </c>
      <c r="F412" s="145"/>
      <c r="G412" s="319">
        <v>48.86640000000011</v>
      </c>
      <c r="H412" s="319">
        <f t="shared" si="34"/>
        <v>0</v>
      </c>
    </row>
    <row r="413" spans="1:8" ht="12.75" customHeight="1">
      <c r="A413" s="17">
        <v>18</v>
      </c>
      <c r="B413" s="205" t="str">
        <f t="shared" si="33"/>
        <v>Jaiselmer</v>
      </c>
      <c r="C413" s="171">
        <f t="shared" si="33"/>
        <v>2306.5608</v>
      </c>
      <c r="D413" s="147">
        <v>132.33980000000014</v>
      </c>
      <c r="E413" s="151">
        <f t="shared" si="32"/>
        <v>0.05737537896247961</v>
      </c>
      <c r="F413" s="145"/>
      <c r="G413" s="319">
        <v>132.33980000000014</v>
      </c>
      <c r="H413" s="319">
        <f t="shared" si="34"/>
        <v>0</v>
      </c>
    </row>
    <row r="414" spans="1:8" ht="12.75" customHeight="1">
      <c r="A414" s="17">
        <v>19</v>
      </c>
      <c r="B414" s="205" t="str">
        <f t="shared" si="33"/>
        <v>Jalore</v>
      </c>
      <c r="C414" s="171">
        <f t="shared" si="33"/>
        <v>4120.1692</v>
      </c>
      <c r="D414" s="147">
        <v>62.9549999999997</v>
      </c>
      <c r="E414" s="151">
        <f t="shared" si="32"/>
        <v>0.015279712299193853</v>
      </c>
      <c r="F414" s="145"/>
      <c r="G414" s="319">
        <v>62.9549999999997</v>
      </c>
      <c r="H414" s="319">
        <f t="shared" si="34"/>
        <v>0</v>
      </c>
    </row>
    <row r="415" spans="1:8" ht="12.75" customHeight="1">
      <c r="A415" s="17">
        <v>20</v>
      </c>
      <c r="B415" s="205" t="str">
        <f t="shared" si="33"/>
        <v>Jhalawar</v>
      </c>
      <c r="C415" s="171">
        <f t="shared" si="33"/>
        <v>3141.7672</v>
      </c>
      <c r="D415" s="147">
        <v>36.28999999999991</v>
      </c>
      <c r="E415" s="151">
        <f t="shared" si="32"/>
        <v>0.011550824007583983</v>
      </c>
      <c r="F415" s="145"/>
      <c r="G415" s="319">
        <v>36.28999999999991</v>
      </c>
      <c r="H415" s="319">
        <f t="shared" si="34"/>
        <v>0</v>
      </c>
    </row>
    <row r="416" spans="1:8" ht="12.75" customHeight="1">
      <c r="A416" s="17">
        <v>21</v>
      </c>
      <c r="B416" s="205" t="str">
        <f t="shared" si="33"/>
        <v>Jhunjhunu</v>
      </c>
      <c r="C416" s="171">
        <f t="shared" si="33"/>
        <v>2248.608</v>
      </c>
      <c r="D416" s="147">
        <v>84.33359999999999</v>
      </c>
      <c r="E416" s="151">
        <f t="shared" si="32"/>
        <v>0.03750480297143832</v>
      </c>
      <c r="F416" s="145"/>
      <c r="G416" s="319">
        <v>84.33359999999999</v>
      </c>
      <c r="H416" s="319">
        <f t="shared" si="34"/>
        <v>0</v>
      </c>
    </row>
    <row r="417" spans="1:8" ht="12.75" customHeight="1">
      <c r="A417" s="17">
        <v>22</v>
      </c>
      <c r="B417" s="205" t="str">
        <f t="shared" si="33"/>
        <v>Jodhpur</v>
      </c>
      <c r="C417" s="171">
        <f t="shared" si="33"/>
        <v>6268.496800000001</v>
      </c>
      <c r="D417" s="147">
        <v>92.11980000000017</v>
      </c>
      <c r="E417" s="151">
        <f t="shared" si="32"/>
        <v>0.014695676322272375</v>
      </c>
      <c r="F417" s="145"/>
      <c r="G417" s="319">
        <v>92.11980000000017</v>
      </c>
      <c r="H417" s="319">
        <f t="shared" si="34"/>
        <v>0</v>
      </c>
    </row>
    <row r="418" spans="1:8" ht="12.75" customHeight="1">
      <c r="A418" s="17">
        <v>23</v>
      </c>
      <c r="B418" s="205" t="str">
        <f t="shared" si="33"/>
        <v>Karauli</v>
      </c>
      <c r="C418" s="171">
        <f t="shared" si="33"/>
        <v>2622.7948</v>
      </c>
      <c r="D418" s="147">
        <v>66.68159999999995</v>
      </c>
      <c r="E418" s="151">
        <f t="shared" si="32"/>
        <v>0.025423872275482606</v>
      </c>
      <c r="F418" s="145"/>
      <c r="G418" s="319">
        <v>66.68159999999995</v>
      </c>
      <c r="H418" s="319">
        <f t="shared" si="34"/>
        <v>0</v>
      </c>
    </row>
    <row r="419" spans="1:8" ht="12.75" customHeight="1">
      <c r="A419" s="17">
        <v>24</v>
      </c>
      <c r="B419" s="205" t="str">
        <f t="shared" si="33"/>
        <v>Kota</v>
      </c>
      <c r="C419" s="171">
        <f t="shared" si="33"/>
        <v>2110.9448</v>
      </c>
      <c r="D419" s="147">
        <v>38.249600000000214</v>
      </c>
      <c r="E419" s="151">
        <f t="shared" si="32"/>
        <v>0.01811965902661226</v>
      </c>
      <c r="F419" s="145"/>
      <c r="G419" s="319">
        <v>38.249600000000214</v>
      </c>
      <c r="H419" s="319">
        <f t="shared" si="34"/>
        <v>0</v>
      </c>
    </row>
    <row r="420" spans="1:8" ht="12.75" customHeight="1">
      <c r="A420" s="17">
        <v>25</v>
      </c>
      <c r="B420" s="205" t="str">
        <f t="shared" si="33"/>
        <v>Nagaur</v>
      </c>
      <c r="C420" s="171">
        <f t="shared" si="33"/>
        <v>5559.924800000001</v>
      </c>
      <c r="D420" s="147">
        <v>92.41540000000032</v>
      </c>
      <c r="E420" s="151">
        <f t="shared" si="32"/>
        <v>0.01662169963162097</v>
      </c>
      <c r="F420" s="145"/>
      <c r="G420" s="319">
        <v>92.41540000000032</v>
      </c>
      <c r="H420" s="319">
        <f t="shared" si="34"/>
        <v>0</v>
      </c>
    </row>
    <row r="421" spans="1:8" ht="12.75" customHeight="1">
      <c r="A421" s="17">
        <v>26</v>
      </c>
      <c r="B421" s="205" t="str">
        <f t="shared" si="33"/>
        <v>Pali</v>
      </c>
      <c r="C421" s="171">
        <f t="shared" si="33"/>
        <v>4040.7787999999996</v>
      </c>
      <c r="D421" s="147">
        <v>33.98280000000045</v>
      </c>
      <c r="E421" s="151">
        <f t="shared" si="32"/>
        <v>0.008409962950706546</v>
      </c>
      <c r="F421" s="145"/>
      <c r="G421" s="319">
        <v>33.98280000000045</v>
      </c>
      <c r="H421" s="319">
        <f t="shared" si="34"/>
        <v>0</v>
      </c>
    </row>
    <row r="422" spans="1:8" ht="12.75" customHeight="1">
      <c r="A422" s="17">
        <v>27</v>
      </c>
      <c r="B422" s="205" t="str">
        <f t="shared" si="33"/>
        <v>Partapgarh</v>
      </c>
      <c r="C422" s="171">
        <f t="shared" si="33"/>
        <v>2491.8656</v>
      </c>
      <c r="D422" s="147">
        <v>96.61440000000005</v>
      </c>
      <c r="E422" s="151">
        <f t="shared" si="32"/>
        <v>0.038771914504538305</v>
      </c>
      <c r="F422" s="145"/>
      <c r="G422" s="319">
        <v>96.61440000000005</v>
      </c>
      <c r="H422" s="319">
        <f t="shared" si="34"/>
        <v>0</v>
      </c>
    </row>
    <row r="423" spans="1:8" ht="12.75" customHeight="1">
      <c r="A423" s="17">
        <v>28</v>
      </c>
      <c r="B423" s="205" t="str">
        <f t="shared" si="33"/>
        <v>Rajsamand</v>
      </c>
      <c r="C423" s="171">
        <f t="shared" si="33"/>
        <v>2884.1544</v>
      </c>
      <c r="D423" s="147">
        <v>39.45659999999998</v>
      </c>
      <c r="E423" s="151">
        <f t="shared" si="32"/>
        <v>0.013680474249228814</v>
      </c>
      <c r="F423" s="145"/>
      <c r="G423" s="319">
        <v>39.45659999999998</v>
      </c>
      <c r="H423" s="319">
        <f t="shared" si="34"/>
        <v>0</v>
      </c>
    </row>
    <row r="424" spans="1:8" ht="12.75" customHeight="1">
      <c r="A424" s="17">
        <v>29</v>
      </c>
      <c r="B424" s="205" t="str">
        <f t="shared" si="33"/>
        <v>S.Madhopur</v>
      </c>
      <c r="C424" s="171">
        <f t="shared" si="33"/>
        <v>2650.7843999999996</v>
      </c>
      <c r="D424" s="147">
        <v>87.16140000000007</v>
      </c>
      <c r="E424" s="151">
        <f t="shared" si="32"/>
        <v>0.03288136145663151</v>
      </c>
      <c r="F424" s="145"/>
      <c r="G424" s="319">
        <v>87.16140000000007</v>
      </c>
      <c r="H424" s="319">
        <f t="shared" si="34"/>
        <v>0</v>
      </c>
    </row>
    <row r="425" spans="1:8" ht="12.75" customHeight="1">
      <c r="A425" s="17">
        <v>30</v>
      </c>
      <c r="B425" s="205" t="str">
        <f t="shared" si="33"/>
        <v>Sikar</v>
      </c>
      <c r="C425" s="171">
        <f t="shared" si="33"/>
        <v>3380.4604</v>
      </c>
      <c r="D425" s="147">
        <v>55.34960000000035</v>
      </c>
      <c r="E425" s="151">
        <f t="shared" si="32"/>
        <v>0.016373391032771852</v>
      </c>
      <c r="F425" s="145"/>
      <c r="G425" s="319">
        <v>55.34960000000035</v>
      </c>
      <c r="H425" s="319">
        <f t="shared" si="34"/>
        <v>0</v>
      </c>
    </row>
    <row r="426" spans="1:8" ht="12.75" customHeight="1">
      <c r="A426" s="17">
        <v>31</v>
      </c>
      <c r="B426" s="205" t="str">
        <f t="shared" si="33"/>
        <v>Sirohi</v>
      </c>
      <c r="C426" s="171">
        <f t="shared" si="33"/>
        <v>2110.9448</v>
      </c>
      <c r="D426" s="147">
        <v>81.06960000000004</v>
      </c>
      <c r="E426" s="151">
        <f t="shared" si="32"/>
        <v>0.03840441493306695</v>
      </c>
      <c r="F426" s="145"/>
      <c r="G426" s="336">
        <v>81.06960000000004</v>
      </c>
      <c r="H426" s="319">
        <f t="shared" si="34"/>
        <v>0</v>
      </c>
    </row>
    <row r="427" spans="1:8" ht="12.75" customHeight="1">
      <c r="A427" s="17">
        <v>32</v>
      </c>
      <c r="B427" s="205" t="str">
        <f t="shared" si="33"/>
        <v>Tonk</v>
      </c>
      <c r="C427" s="171">
        <f t="shared" si="33"/>
        <v>2243.208</v>
      </c>
      <c r="D427" s="147">
        <v>14.982399999999984</v>
      </c>
      <c r="E427" s="151">
        <f t="shared" si="32"/>
        <v>0.006679006137638589</v>
      </c>
      <c r="F427" s="145"/>
      <c r="G427" s="319">
        <v>14.982399999999984</v>
      </c>
      <c r="H427" s="319">
        <f t="shared" si="34"/>
        <v>0</v>
      </c>
    </row>
    <row r="428" spans="1:8" ht="12.75" customHeight="1">
      <c r="A428" s="17">
        <v>33</v>
      </c>
      <c r="B428" s="205" t="str">
        <f t="shared" si="33"/>
        <v>Udaipur</v>
      </c>
      <c r="C428" s="171">
        <f t="shared" si="33"/>
        <v>7716.610000000001</v>
      </c>
      <c r="D428" s="147">
        <v>14.703399999999874</v>
      </c>
      <c r="E428" s="151">
        <f t="shared" si="32"/>
        <v>0.0019054221996446462</v>
      </c>
      <c r="F428" s="145"/>
      <c r="G428" s="319">
        <v>14.703399999999874</v>
      </c>
      <c r="H428" s="319">
        <f t="shared" si="34"/>
        <v>0</v>
      </c>
    </row>
    <row r="429" spans="1:8" ht="12.75" customHeight="1">
      <c r="A429" s="32"/>
      <c r="B429" s="1" t="s">
        <v>27</v>
      </c>
      <c r="C429" s="172">
        <f>SUM(C396:C428)</f>
        <v>129468.15520000004</v>
      </c>
      <c r="D429" s="172">
        <f>SUM(D396:D428)</f>
        <v>3427.7492000000016</v>
      </c>
      <c r="E429" s="152">
        <f t="shared" si="32"/>
        <v>0.026475616298887377</v>
      </c>
      <c r="F429" s="40"/>
      <c r="G429" s="30"/>
      <c r="H429" s="30"/>
    </row>
    <row r="430" ht="13.5" customHeight="1">
      <c r="A430" s="8" t="s">
        <v>40</v>
      </c>
    </row>
    <row r="431" spans="1:5" ht="13.5" customHeight="1">
      <c r="A431" s="8"/>
      <c r="E431" s="64" t="s">
        <v>41</v>
      </c>
    </row>
    <row r="432" spans="1:6" ht="29.25" customHeight="1">
      <c r="A432" s="46" t="s">
        <v>39</v>
      </c>
      <c r="B432" s="46" t="s">
        <v>188</v>
      </c>
      <c r="C432" s="46" t="s">
        <v>189</v>
      </c>
      <c r="D432" s="65" t="s">
        <v>42</v>
      </c>
      <c r="E432" s="46" t="s">
        <v>43</v>
      </c>
      <c r="F432" s="269"/>
    </row>
    <row r="433" spans="1:6" ht="15.75" customHeight="1">
      <c r="A433" s="66">
        <f>C473</f>
        <v>129468.15520000004</v>
      </c>
      <c r="B433" s="67">
        <f>D389</f>
        <v>5425.056000000002</v>
      </c>
      <c r="C433" s="66">
        <f>E473</f>
        <v>122965.39000000003</v>
      </c>
      <c r="D433" s="66">
        <f>B433+C433</f>
        <v>128390.44600000003</v>
      </c>
      <c r="E433" s="68">
        <f>D433/A433</f>
        <v>0.9916758742847985</v>
      </c>
      <c r="F433" s="53"/>
    </row>
    <row r="434" spans="1:9" ht="13.5" customHeight="1">
      <c r="A434" s="69" t="s">
        <v>170</v>
      </c>
      <c r="B434" s="70"/>
      <c r="C434" s="71"/>
      <c r="D434" s="71"/>
      <c r="E434" s="72"/>
      <c r="F434" s="73"/>
      <c r="G434" s="74"/>
      <c r="H434" s="74"/>
      <c r="I434" s="9" t="s">
        <v>12</v>
      </c>
    </row>
    <row r="435" ht="13.5" customHeight="1"/>
    <row r="436" spans="1:9" ht="13.5" customHeight="1">
      <c r="A436" s="8" t="s">
        <v>171</v>
      </c>
      <c r="I436" s="9" t="s">
        <v>12</v>
      </c>
    </row>
    <row r="437" spans="7:8" ht="13.5" customHeight="1">
      <c r="G437" s="64" t="s">
        <v>41</v>
      </c>
      <c r="H437" s="64"/>
    </row>
    <row r="438" spans="1:8" ht="30" customHeight="1">
      <c r="A438" s="75" t="s">
        <v>20</v>
      </c>
      <c r="B438" s="75" t="s">
        <v>31</v>
      </c>
      <c r="C438" s="75" t="s">
        <v>39</v>
      </c>
      <c r="D438" s="76" t="s">
        <v>196</v>
      </c>
      <c r="E438" s="76" t="s">
        <v>44</v>
      </c>
      <c r="F438" s="75" t="s">
        <v>42</v>
      </c>
      <c r="G438" s="75" t="s">
        <v>43</v>
      </c>
      <c r="H438" s="320"/>
    </row>
    <row r="439" spans="1:8" ht="14.25" customHeight="1">
      <c r="A439" s="75">
        <v>1</v>
      </c>
      <c r="B439" s="75">
        <v>2</v>
      </c>
      <c r="C439" s="75">
        <v>3</v>
      </c>
      <c r="D439" s="76">
        <v>4</v>
      </c>
      <c r="E439" s="76">
        <v>5</v>
      </c>
      <c r="F439" s="75">
        <v>6</v>
      </c>
      <c r="G439" s="29">
        <v>7</v>
      </c>
      <c r="H439" s="31"/>
    </row>
    <row r="440" spans="1:10" ht="12.75" customHeight="1">
      <c r="A440" s="17">
        <v>1</v>
      </c>
      <c r="B440" s="205" t="str">
        <f>B396</f>
        <v>Ajmer</v>
      </c>
      <c r="C440" s="171">
        <f>C396</f>
        <v>4661.483200000001</v>
      </c>
      <c r="D440" s="171">
        <f>D356</f>
        <v>104.99399999999991</v>
      </c>
      <c r="E440" s="147">
        <v>4172.182</v>
      </c>
      <c r="F440" s="163">
        <f aca="true" t="shared" si="35" ref="F440:F473">D440+E440</f>
        <v>4277.1759999999995</v>
      </c>
      <c r="G440" s="33">
        <f aca="true" t="shared" si="36" ref="G440:G473">F440/C440</f>
        <v>0.9175568840406845</v>
      </c>
      <c r="H440" s="40"/>
      <c r="I440" s="9">
        <v>4172.182</v>
      </c>
      <c r="J440" s="315">
        <f>I440-E440</f>
        <v>0</v>
      </c>
    </row>
    <row r="441" spans="1:10" ht="12.75" customHeight="1">
      <c r="A441" s="17">
        <v>2</v>
      </c>
      <c r="B441" s="205" t="str">
        <f aca="true" t="shared" si="37" ref="B441:C472">B397</f>
        <v>Alwar</v>
      </c>
      <c r="C441" s="171">
        <f t="shared" si="37"/>
        <v>6240.858</v>
      </c>
      <c r="D441" s="171">
        <f aca="true" t="shared" si="38" ref="D441:D472">D357</f>
        <v>131.03200000000015</v>
      </c>
      <c r="E441" s="147">
        <v>5610.867</v>
      </c>
      <c r="F441" s="163">
        <f t="shared" si="35"/>
        <v>5741.899</v>
      </c>
      <c r="G441" s="33">
        <f t="shared" si="36"/>
        <v>0.920049614972813</v>
      </c>
      <c r="H441" s="40"/>
      <c r="I441" s="9">
        <v>5610.867</v>
      </c>
      <c r="J441" s="315">
        <f aca="true" t="shared" si="39" ref="J441:J472">I441-E441</f>
        <v>0</v>
      </c>
    </row>
    <row r="442" spans="1:10" ht="12.75" customHeight="1">
      <c r="A442" s="17">
        <v>3</v>
      </c>
      <c r="B442" s="205" t="str">
        <f t="shared" si="37"/>
        <v>Banswara</v>
      </c>
      <c r="C442" s="171">
        <f t="shared" si="37"/>
        <v>5620.2696</v>
      </c>
      <c r="D442" s="171">
        <f t="shared" si="38"/>
        <v>170.85400000000038</v>
      </c>
      <c r="E442" s="147">
        <v>4577.66</v>
      </c>
      <c r="F442" s="163">
        <f t="shared" si="35"/>
        <v>4748.514</v>
      </c>
      <c r="G442" s="33">
        <f t="shared" si="36"/>
        <v>0.8448907860220799</v>
      </c>
      <c r="H442" s="40"/>
      <c r="I442" s="9">
        <v>4577.66</v>
      </c>
      <c r="J442" s="315">
        <f t="shared" si="39"/>
        <v>0</v>
      </c>
    </row>
    <row r="443" spans="1:10" ht="12.75" customHeight="1">
      <c r="A443" s="17">
        <v>4</v>
      </c>
      <c r="B443" s="205" t="str">
        <f t="shared" si="37"/>
        <v>Baran</v>
      </c>
      <c r="C443" s="171">
        <f t="shared" si="37"/>
        <v>2281.3952</v>
      </c>
      <c r="D443" s="171">
        <f t="shared" si="38"/>
        <v>325.62799999999964</v>
      </c>
      <c r="E443" s="147">
        <v>4051.7609999999995</v>
      </c>
      <c r="F443" s="163">
        <f t="shared" si="35"/>
        <v>4377.388999999999</v>
      </c>
      <c r="G443" s="33">
        <f t="shared" si="36"/>
        <v>1.9187333259927957</v>
      </c>
      <c r="H443" s="40"/>
      <c r="I443" s="9">
        <v>4051.7609999999995</v>
      </c>
      <c r="J443" s="315">
        <f t="shared" si="39"/>
        <v>0</v>
      </c>
    </row>
    <row r="444" spans="1:10" ht="12.75" customHeight="1">
      <c r="A444" s="17">
        <v>5</v>
      </c>
      <c r="B444" s="205" t="str">
        <f t="shared" si="37"/>
        <v>Barmer</v>
      </c>
      <c r="C444" s="171">
        <f t="shared" si="37"/>
        <v>9663.396400000001</v>
      </c>
      <c r="D444" s="171">
        <f t="shared" si="38"/>
        <v>201.3679999999997</v>
      </c>
      <c r="E444" s="147">
        <v>8281.77</v>
      </c>
      <c r="F444" s="163">
        <f t="shared" si="35"/>
        <v>8483.138</v>
      </c>
      <c r="G444" s="33">
        <f t="shared" si="36"/>
        <v>0.8778629840746262</v>
      </c>
      <c r="H444" s="40"/>
      <c r="I444" s="9">
        <v>8281.77</v>
      </c>
      <c r="J444" s="315">
        <f t="shared" si="39"/>
        <v>0</v>
      </c>
    </row>
    <row r="445" spans="1:10" ht="12.75" customHeight="1">
      <c r="A445" s="17">
        <v>6</v>
      </c>
      <c r="B445" s="205" t="str">
        <f t="shared" si="37"/>
        <v>Bharatpur</v>
      </c>
      <c r="C445" s="171">
        <f t="shared" si="37"/>
        <v>4206.8676</v>
      </c>
      <c r="D445" s="171">
        <f t="shared" si="38"/>
        <v>169.98500000000016</v>
      </c>
      <c r="E445" s="147">
        <v>3741.0899999999997</v>
      </c>
      <c r="F445" s="163">
        <f t="shared" si="35"/>
        <v>3911.075</v>
      </c>
      <c r="G445" s="33">
        <f t="shared" si="36"/>
        <v>0.9296881603785202</v>
      </c>
      <c r="H445" s="40"/>
      <c r="I445" s="9">
        <v>3741.0899999999997</v>
      </c>
      <c r="J445" s="315">
        <f t="shared" si="39"/>
        <v>0</v>
      </c>
    </row>
    <row r="446" spans="1:10" ht="12.75" customHeight="1">
      <c r="A446" s="17">
        <v>7</v>
      </c>
      <c r="B446" s="205" t="str">
        <f t="shared" si="37"/>
        <v>Bhilwara</v>
      </c>
      <c r="C446" s="171">
        <f t="shared" si="37"/>
        <v>5764.879199999999</v>
      </c>
      <c r="D446" s="171">
        <f t="shared" si="38"/>
        <v>134.4919999999995</v>
      </c>
      <c r="E446" s="147">
        <v>5820.720000000001</v>
      </c>
      <c r="F446" s="163">
        <f t="shared" si="35"/>
        <v>5955.212</v>
      </c>
      <c r="G446" s="33">
        <f t="shared" si="36"/>
        <v>1.033015921651923</v>
      </c>
      <c r="H446" s="40"/>
      <c r="I446" s="9">
        <v>5820.720000000001</v>
      </c>
      <c r="J446" s="315">
        <f t="shared" si="39"/>
        <v>0</v>
      </c>
    </row>
    <row r="447" spans="1:10" ht="12.75" customHeight="1">
      <c r="A447" s="17">
        <v>8</v>
      </c>
      <c r="B447" s="205" t="str">
        <f t="shared" si="37"/>
        <v>Bikaner</v>
      </c>
      <c r="C447" s="171">
        <f t="shared" si="37"/>
        <v>3850.2536</v>
      </c>
      <c r="D447" s="171">
        <f t="shared" si="38"/>
        <v>57.836000000000126</v>
      </c>
      <c r="E447" s="147">
        <v>3817.16</v>
      </c>
      <c r="F447" s="163">
        <f t="shared" si="35"/>
        <v>3874.996</v>
      </c>
      <c r="G447" s="33">
        <f t="shared" si="36"/>
        <v>1.0064261741096743</v>
      </c>
      <c r="H447" s="40"/>
      <c r="I447" s="9">
        <v>3817.16</v>
      </c>
      <c r="J447" s="315">
        <f t="shared" si="39"/>
        <v>0</v>
      </c>
    </row>
    <row r="448" spans="1:10" ht="12.75" customHeight="1">
      <c r="A448" s="17">
        <v>9</v>
      </c>
      <c r="B448" s="205" t="str">
        <f t="shared" si="37"/>
        <v>Bundi</v>
      </c>
      <c r="C448" s="171">
        <f t="shared" si="37"/>
        <v>2245.1220000000003</v>
      </c>
      <c r="D448" s="171">
        <f t="shared" si="38"/>
        <v>154.57399999999996</v>
      </c>
      <c r="E448" s="147">
        <v>2487.802</v>
      </c>
      <c r="F448" s="163">
        <f t="shared" si="35"/>
        <v>2642.376</v>
      </c>
      <c r="G448" s="33">
        <f t="shared" si="36"/>
        <v>1.1769409412940588</v>
      </c>
      <c r="H448" s="40"/>
      <c r="I448" s="9">
        <v>2487.802</v>
      </c>
      <c r="J448" s="315">
        <f t="shared" si="39"/>
        <v>0</v>
      </c>
    </row>
    <row r="449" spans="1:10" ht="12.75" customHeight="1">
      <c r="A449" s="17">
        <v>10</v>
      </c>
      <c r="B449" s="205" t="str">
        <f t="shared" si="37"/>
        <v>Chittorgarh</v>
      </c>
      <c r="C449" s="171">
        <f t="shared" si="37"/>
        <v>3224.9624000000003</v>
      </c>
      <c r="D449" s="171">
        <f t="shared" si="38"/>
        <v>153.77700000000004</v>
      </c>
      <c r="E449" s="147">
        <v>3033.7</v>
      </c>
      <c r="F449" s="163">
        <f t="shared" si="35"/>
        <v>3187.477</v>
      </c>
      <c r="G449" s="33">
        <f t="shared" si="36"/>
        <v>0.9883764846374642</v>
      </c>
      <c r="H449" s="40"/>
      <c r="I449" s="9">
        <v>3033.7</v>
      </c>
      <c r="J449" s="315">
        <f t="shared" si="39"/>
        <v>0</v>
      </c>
    </row>
    <row r="450" spans="1:10" ht="12.75" customHeight="1">
      <c r="A450" s="17">
        <v>11</v>
      </c>
      <c r="B450" s="205" t="str">
        <f t="shared" si="37"/>
        <v>Churu</v>
      </c>
      <c r="C450" s="171">
        <f t="shared" si="37"/>
        <v>3620.8784</v>
      </c>
      <c r="D450" s="171">
        <f t="shared" si="38"/>
        <v>71.15599999999998</v>
      </c>
      <c r="E450" s="147">
        <v>3703.0190000000002</v>
      </c>
      <c r="F450" s="163">
        <f t="shared" si="35"/>
        <v>3774.175</v>
      </c>
      <c r="G450" s="33">
        <f t="shared" si="36"/>
        <v>1.0423368539523448</v>
      </c>
      <c r="H450" s="40"/>
      <c r="I450" s="9">
        <v>3703.0190000000002</v>
      </c>
      <c r="J450" s="315">
        <f t="shared" si="39"/>
        <v>0</v>
      </c>
    </row>
    <row r="451" spans="1:10" ht="12.75" customHeight="1">
      <c r="A451" s="17">
        <v>12</v>
      </c>
      <c r="B451" s="205" t="str">
        <f t="shared" si="37"/>
        <v>Dausa</v>
      </c>
      <c r="C451" s="171">
        <f t="shared" si="37"/>
        <v>2777.33</v>
      </c>
      <c r="D451" s="171">
        <f t="shared" si="38"/>
        <v>134.25500000000005</v>
      </c>
      <c r="E451" s="147">
        <v>3097.862</v>
      </c>
      <c r="F451" s="163">
        <f t="shared" si="35"/>
        <v>3232.117</v>
      </c>
      <c r="G451" s="33">
        <f t="shared" si="36"/>
        <v>1.1637497164542925</v>
      </c>
      <c r="H451" s="40"/>
      <c r="I451" s="9">
        <v>3097.862</v>
      </c>
      <c r="J451" s="315">
        <f t="shared" si="39"/>
        <v>0</v>
      </c>
    </row>
    <row r="452" spans="1:10" ht="12.75" customHeight="1">
      <c r="A452" s="17">
        <v>13</v>
      </c>
      <c r="B452" s="205" t="str">
        <f t="shared" si="37"/>
        <v>Dholpur</v>
      </c>
      <c r="C452" s="171">
        <f t="shared" si="37"/>
        <v>2934.7187999999996</v>
      </c>
      <c r="D452" s="171">
        <f t="shared" si="38"/>
        <v>101.8909999999999</v>
      </c>
      <c r="E452" s="147">
        <v>2277.0860000000002</v>
      </c>
      <c r="F452" s="163">
        <f t="shared" si="35"/>
        <v>2378.9770000000003</v>
      </c>
      <c r="G452" s="33">
        <f t="shared" si="36"/>
        <v>0.81063201012649</v>
      </c>
      <c r="H452" s="40"/>
      <c r="I452" s="9">
        <v>2277.0860000000002</v>
      </c>
      <c r="J452" s="315">
        <f t="shared" si="39"/>
        <v>0</v>
      </c>
    </row>
    <row r="453" spans="1:10" ht="12.75" customHeight="1">
      <c r="A453" s="17">
        <v>14</v>
      </c>
      <c r="B453" s="205" t="str">
        <f t="shared" si="37"/>
        <v>Dungarpur</v>
      </c>
      <c r="C453" s="171">
        <f t="shared" si="37"/>
        <v>4383.240400000001</v>
      </c>
      <c r="D453" s="171">
        <f t="shared" si="38"/>
        <v>104.95100000000025</v>
      </c>
      <c r="E453" s="147">
        <v>4651.26</v>
      </c>
      <c r="F453" s="163">
        <f t="shared" si="35"/>
        <v>4756.211</v>
      </c>
      <c r="G453" s="33">
        <f t="shared" si="36"/>
        <v>1.0850901538505622</v>
      </c>
      <c r="H453" s="40"/>
      <c r="I453" s="9">
        <v>4651.26</v>
      </c>
      <c r="J453" s="315">
        <f t="shared" si="39"/>
        <v>0</v>
      </c>
    </row>
    <row r="454" spans="1:10" ht="12.75" customHeight="1">
      <c r="A454" s="17">
        <v>15</v>
      </c>
      <c r="B454" s="205" t="str">
        <f t="shared" si="37"/>
        <v>Ganganagar</v>
      </c>
      <c r="C454" s="171">
        <f t="shared" si="37"/>
        <v>2926.6408</v>
      </c>
      <c r="D454" s="171">
        <f t="shared" si="38"/>
        <v>91.49500000000006</v>
      </c>
      <c r="E454" s="147">
        <v>2959.87</v>
      </c>
      <c r="F454" s="163">
        <f t="shared" si="35"/>
        <v>3051.365</v>
      </c>
      <c r="G454" s="33">
        <f t="shared" si="36"/>
        <v>1.0426168459074308</v>
      </c>
      <c r="H454" s="40"/>
      <c r="I454" s="9">
        <v>2959.87</v>
      </c>
      <c r="J454" s="315">
        <f t="shared" si="39"/>
        <v>0</v>
      </c>
    </row>
    <row r="455" spans="1:10" ht="12.75" customHeight="1">
      <c r="A455" s="17">
        <v>16</v>
      </c>
      <c r="B455" s="205" t="str">
        <f t="shared" si="37"/>
        <v>Hanumangarh</v>
      </c>
      <c r="C455" s="171">
        <f t="shared" si="37"/>
        <v>2626.9512</v>
      </c>
      <c r="D455" s="171">
        <f t="shared" si="38"/>
        <v>389.164</v>
      </c>
      <c r="E455" s="147">
        <v>2771.54</v>
      </c>
      <c r="F455" s="163">
        <f t="shared" si="35"/>
        <v>3160.7039999999997</v>
      </c>
      <c r="G455" s="33">
        <f t="shared" si="36"/>
        <v>1.203183370897792</v>
      </c>
      <c r="H455" s="40"/>
      <c r="I455" s="9">
        <v>2771.54</v>
      </c>
      <c r="J455" s="315">
        <f t="shared" si="39"/>
        <v>0</v>
      </c>
    </row>
    <row r="456" spans="1:10" ht="12.75" customHeight="1">
      <c r="A456" s="17">
        <v>17</v>
      </c>
      <c r="B456" s="205" t="str">
        <f t="shared" si="37"/>
        <v>Jaipur</v>
      </c>
      <c r="C456" s="171">
        <f t="shared" si="37"/>
        <v>6540.835599999999</v>
      </c>
      <c r="D456" s="171">
        <f t="shared" si="38"/>
        <v>129.06300000000033</v>
      </c>
      <c r="E456" s="147">
        <v>6200.460999999999</v>
      </c>
      <c r="F456" s="163">
        <f t="shared" si="35"/>
        <v>6329.523999999999</v>
      </c>
      <c r="G456" s="33">
        <f t="shared" si="36"/>
        <v>0.9676934855234705</v>
      </c>
      <c r="H456" s="40"/>
      <c r="I456" s="9">
        <v>6200.460999999999</v>
      </c>
      <c r="J456" s="315">
        <f t="shared" si="39"/>
        <v>0</v>
      </c>
    </row>
    <row r="457" spans="1:10" ht="12.75" customHeight="1">
      <c r="A457" s="17">
        <v>18</v>
      </c>
      <c r="B457" s="205" t="str">
        <f t="shared" si="37"/>
        <v>Jaiselmer</v>
      </c>
      <c r="C457" s="171">
        <f t="shared" si="37"/>
        <v>2306.5608</v>
      </c>
      <c r="D457" s="171">
        <f t="shared" si="38"/>
        <v>281.4900000000001</v>
      </c>
      <c r="E457" s="147">
        <v>2054.085</v>
      </c>
      <c r="F457" s="163">
        <f t="shared" si="35"/>
        <v>2335.5750000000003</v>
      </c>
      <c r="G457" s="33">
        <f t="shared" si="36"/>
        <v>1.0125789877292635</v>
      </c>
      <c r="H457" s="40"/>
      <c r="I457" s="9">
        <v>2054.085</v>
      </c>
      <c r="J457" s="315">
        <f t="shared" si="39"/>
        <v>0</v>
      </c>
    </row>
    <row r="458" spans="1:10" ht="12.75" customHeight="1">
      <c r="A458" s="17">
        <v>19</v>
      </c>
      <c r="B458" s="205" t="str">
        <f t="shared" si="37"/>
        <v>Jalore</v>
      </c>
      <c r="C458" s="171">
        <f t="shared" si="37"/>
        <v>4120.1692</v>
      </c>
      <c r="D458" s="171">
        <f t="shared" si="38"/>
        <v>166.16899999999987</v>
      </c>
      <c r="E458" s="147">
        <v>3558.7899999999995</v>
      </c>
      <c r="F458" s="163">
        <f t="shared" si="35"/>
        <v>3724.9589999999994</v>
      </c>
      <c r="G458" s="33">
        <f t="shared" si="36"/>
        <v>0.9040791334491795</v>
      </c>
      <c r="H458" s="40"/>
      <c r="I458" s="9">
        <v>3558.7899999999995</v>
      </c>
      <c r="J458" s="315">
        <f t="shared" si="39"/>
        <v>0</v>
      </c>
    </row>
    <row r="459" spans="1:10" ht="12.75" customHeight="1">
      <c r="A459" s="17">
        <v>20</v>
      </c>
      <c r="B459" s="205" t="str">
        <f t="shared" si="37"/>
        <v>Jhalawar</v>
      </c>
      <c r="C459" s="171">
        <f t="shared" si="37"/>
        <v>3141.7672</v>
      </c>
      <c r="D459" s="171">
        <f t="shared" si="38"/>
        <v>260.26400000000007</v>
      </c>
      <c r="E459" s="147">
        <v>2938.5</v>
      </c>
      <c r="F459" s="163">
        <f t="shared" si="35"/>
        <v>3198.764</v>
      </c>
      <c r="G459" s="33">
        <f t="shared" si="36"/>
        <v>1.0181416369742482</v>
      </c>
      <c r="H459" s="40"/>
      <c r="I459" s="9">
        <v>2938.5</v>
      </c>
      <c r="J459" s="315">
        <f t="shared" si="39"/>
        <v>0</v>
      </c>
    </row>
    <row r="460" spans="1:10" ht="12.75" customHeight="1">
      <c r="A460" s="17">
        <v>21</v>
      </c>
      <c r="B460" s="205" t="str">
        <f t="shared" si="37"/>
        <v>Jhunjhunu</v>
      </c>
      <c r="C460" s="171">
        <f t="shared" si="37"/>
        <v>2248.608</v>
      </c>
      <c r="D460" s="171">
        <f t="shared" si="38"/>
        <v>113.74000000000012</v>
      </c>
      <c r="E460" s="147">
        <v>2273.3459999999995</v>
      </c>
      <c r="F460" s="163">
        <f t="shared" si="35"/>
        <v>2387.086</v>
      </c>
      <c r="G460" s="33">
        <f t="shared" si="36"/>
        <v>1.061583877670096</v>
      </c>
      <c r="H460" s="40"/>
      <c r="I460" s="9">
        <v>2273.3459999999995</v>
      </c>
      <c r="J460" s="315">
        <f t="shared" si="39"/>
        <v>0</v>
      </c>
    </row>
    <row r="461" spans="1:10" ht="12.75" customHeight="1">
      <c r="A461" s="17">
        <v>22</v>
      </c>
      <c r="B461" s="205" t="str">
        <f t="shared" si="37"/>
        <v>Jodhpur</v>
      </c>
      <c r="C461" s="171">
        <f t="shared" si="37"/>
        <v>6268.496800000001</v>
      </c>
      <c r="D461" s="171">
        <f t="shared" si="38"/>
        <v>292.5839999999999</v>
      </c>
      <c r="E461" s="147">
        <v>5440.929</v>
      </c>
      <c r="F461" s="163">
        <f t="shared" si="35"/>
        <v>5733.513</v>
      </c>
      <c r="G461" s="33">
        <f t="shared" si="36"/>
        <v>0.914655169003197</v>
      </c>
      <c r="H461" s="40"/>
      <c r="I461" s="9">
        <v>5440.929</v>
      </c>
      <c r="J461" s="315">
        <f t="shared" si="39"/>
        <v>0</v>
      </c>
    </row>
    <row r="462" spans="1:10" ht="12.75" customHeight="1">
      <c r="A462" s="17">
        <v>23</v>
      </c>
      <c r="B462" s="205" t="str">
        <f t="shared" si="37"/>
        <v>Karauli</v>
      </c>
      <c r="C462" s="171">
        <f t="shared" si="37"/>
        <v>2622.7948</v>
      </c>
      <c r="D462" s="171">
        <f t="shared" si="38"/>
        <v>94.80300000000011</v>
      </c>
      <c r="E462" s="147">
        <v>2325.7389999999996</v>
      </c>
      <c r="F462" s="163">
        <f t="shared" si="35"/>
        <v>2420.5419999999995</v>
      </c>
      <c r="G462" s="33">
        <f t="shared" si="36"/>
        <v>0.9228865330982048</v>
      </c>
      <c r="H462" s="40"/>
      <c r="I462" s="9">
        <v>2325.7389999999996</v>
      </c>
      <c r="J462" s="315">
        <f t="shared" si="39"/>
        <v>0</v>
      </c>
    </row>
    <row r="463" spans="1:10" ht="12.75" customHeight="1">
      <c r="A463" s="17">
        <v>24</v>
      </c>
      <c r="B463" s="205" t="str">
        <f t="shared" si="37"/>
        <v>Kota</v>
      </c>
      <c r="C463" s="171">
        <f t="shared" si="37"/>
        <v>2110.9448</v>
      </c>
      <c r="D463" s="171">
        <f t="shared" si="38"/>
        <v>127.13200000000018</v>
      </c>
      <c r="E463" s="147">
        <v>2025.1</v>
      </c>
      <c r="F463" s="163">
        <f t="shared" si="35"/>
        <v>2152.232</v>
      </c>
      <c r="G463" s="33">
        <f t="shared" si="36"/>
        <v>1.0195586355455621</v>
      </c>
      <c r="H463" s="40"/>
      <c r="I463" s="9">
        <v>2025.1</v>
      </c>
      <c r="J463" s="315">
        <f t="shared" si="39"/>
        <v>0</v>
      </c>
    </row>
    <row r="464" spans="1:10" ht="12.75" customHeight="1">
      <c r="A464" s="17">
        <v>25</v>
      </c>
      <c r="B464" s="205" t="str">
        <f t="shared" si="37"/>
        <v>Nagaur</v>
      </c>
      <c r="C464" s="171">
        <f t="shared" si="37"/>
        <v>5559.924800000001</v>
      </c>
      <c r="D464" s="171">
        <f t="shared" si="38"/>
        <v>108.75900000000013</v>
      </c>
      <c r="E464" s="147">
        <v>5439.38</v>
      </c>
      <c r="F464" s="163">
        <f t="shared" si="35"/>
        <v>5548.139</v>
      </c>
      <c r="G464" s="33">
        <f t="shared" si="36"/>
        <v>0.9978802231281976</v>
      </c>
      <c r="H464" s="40"/>
      <c r="I464" s="9">
        <v>5439.38</v>
      </c>
      <c r="J464" s="315">
        <f t="shared" si="39"/>
        <v>0</v>
      </c>
    </row>
    <row r="465" spans="1:10" ht="12.75" customHeight="1">
      <c r="A465" s="17">
        <v>26</v>
      </c>
      <c r="B465" s="205" t="str">
        <f t="shared" si="37"/>
        <v>Pali</v>
      </c>
      <c r="C465" s="171">
        <f t="shared" si="37"/>
        <v>4040.7787999999996</v>
      </c>
      <c r="D465" s="171">
        <f t="shared" si="38"/>
        <v>119.19600000000014</v>
      </c>
      <c r="E465" s="147">
        <v>3957.9900000000002</v>
      </c>
      <c r="F465" s="163">
        <f t="shared" si="35"/>
        <v>4077.1860000000006</v>
      </c>
      <c r="G465" s="33">
        <f t="shared" si="36"/>
        <v>1.0090099463004512</v>
      </c>
      <c r="H465" s="40"/>
      <c r="I465" s="9">
        <v>3957.9900000000002</v>
      </c>
      <c r="J465" s="315">
        <f t="shared" si="39"/>
        <v>0</v>
      </c>
    </row>
    <row r="466" spans="1:10" ht="12.75" customHeight="1">
      <c r="A466" s="17">
        <v>27</v>
      </c>
      <c r="B466" s="205" t="str">
        <f t="shared" si="37"/>
        <v>Partapgarh</v>
      </c>
      <c r="C466" s="171">
        <f t="shared" si="37"/>
        <v>2491.8656</v>
      </c>
      <c r="D466" s="171">
        <f t="shared" si="38"/>
        <v>289.97400000000005</v>
      </c>
      <c r="E466" s="147">
        <v>2613.91</v>
      </c>
      <c r="F466" s="163">
        <f t="shared" si="35"/>
        <v>2903.884</v>
      </c>
      <c r="G466" s="33">
        <f t="shared" si="36"/>
        <v>1.1653453540993544</v>
      </c>
      <c r="H466" s="40"/>
      <c r="I466" s="9">
        <v>2613.91</v>
      </c>
      <c r="J466" s="315">
        <f t="shared" si="39"/>
        <v>0</v>
      </c>
    </row>
    <row r="467" spans="1:10" ht="12.75" customHeight="1">
      <c r="A467" s="17">
        <v>28</v>
      </c>
      <c r="B467" s="205" t="str">
        <f t="shared" si="37"/>
        <v>Rajsamand</v>
      </c>
      <c r="C467" s="171">
        <f t="shared" si="37"/>
        <v>2884.1544</v>
      </c>
      <c r="D467" s="171">
        <f t="shared" si="38"/>
        <v>84.4299999999999</v>
      </c>
      <c r="E467" s="147">
        <v>2927.5789999999997</v>
      </c>
      <c r="F467" s="163">
        <f t="shared" si="35"/>
        <v>3012.0089999999996</v>
      </c>
      <c r="G467" s="33">
        <f t="shared" si="36"/>
        <v>1.044330012290604</v>
      </c>
      <c r="H467" s="40"/>
      <c r="I467" s="9">
        <v>2927.5789999999997</v>
      </c>
      <c r="J467" s="315">
        <f t="shared" si="39"/>
        <v>0</v>
      </c>
    </row>
    <row r="468" spans="1:10" ht="12.75" customHeight="1">
      <c r="A468" s="17">
        <v>29</v>
      </c>
      <c r="B468" s="205" t="str">
        <f t="shared" si="37"/>
        <v>S.Madhopur</v>
      </c>
      <c r="C468" s="171">
        <f t="shared" si="37"/>
        <v>2650.7843999999996</v>
      </c>
      <c r="D468" s="171">
        <f t="shared" si="38"/>
        <v>113.36699999999996</v>
      </c>
      <c r="E468" s="147">
        <v>2348.79</v>
      </c>
      <c r="F468" s="163">
        <f t="shared" si="35"/>
        <v>2462.157</v>
      </c>
      <c r="G468" s="33">
        <f t="shared" si="36"/>
        <v>0.9288409121466086</v>
      </c>
      <c r="H468" s="40"/>
      <c r="I468" s="9">
        <v>2348.79</v>
      </c>
      <c r="J468" s="315">
        <f t="shared" si="39"/>
        <v>0</v>
      </c>
    </row>
    <row r="469" spans="1:10" ht="12.75" customHeight="1">
      <c r="A469" s="17">
        <v>30</v>
      </c>
      <c r="B469" s="205" t="str">
        <f t="shared" si="37"/>
        <v>Sikar</v>
      </c>
      <c r="C469" s="171">
        <f t="shared" si="37"/>
        <v>3380.4604</v>
      </c>
      <c r="D469" s="171">
        <f t="shared" si="38"/>
        <v>337.4920000000002</v>
      </c>
      <c r="E469" s="147">
        <v>3070.55</v>
      </c>
      <c r="F469" s="163">
        <f t="shared" si="35"/>
        <v>3408.0420000000004</v>
      </c>
      <c r="G469" s="33">
        <f t="shared" si="36"/>
        <v>1.0081591253073103</v>
      </c>
      <c r="H469" s="40"/>
      <c r="I469" s="9">
        <v>3070.55</v>
      </c>
      <c r="J469" s="315">
        <f t="shared" si="39"/>
        <v>0</v>
      </c>
    </row>
    <row r="470" spans="1:10" ht="12.75" customHeight="1">
      <c r="A470" s="17">
        <v>31</v>
      </c>
      <c r="B470" s="205" t="str">
        <f t="shared" si="37"/>
        <v>Sirohi</v>
      </c>
      <c r="C470" s="171">
        <f t="shared" si="37"/>
        <v>2110.9448</v>
      </c>
      <c r="D470" s="171">
        <f t="shared" si="38"/>
        <v>82.22499999999991</v>
      </c>
      <c r="E470" s="147">
        <v>2080.163</v>
      </c>
      <c r="F470" s="163">
        <f t="shared" si="35"/>
        <v>2162.388</v>
      </c>
      <c r="G470" s="33">
        <f t="shared" si="36"/>
        <v>1.0243697514023102</v>
      </c>
      <c r="H470" s="40"/>
      <c r="I470" s="9">
        <v>2080.163</v>
      </c>
      <c r="J470" s="315">
        <f t="shared" si="39"/>
        <v>0</v>
      </c>
    </row>
    <row r="471" spans="1:10" ht="12.75" customHeight="1">
      <c r="A471" s="17">
        <v>32</v>
      </c>
      <c r="B471" s="205" t="str">
        <f t="shared" si="37"/>
        <v>Tonk</v>
      </c>
      <c r="C471" s="171">
        <f t="shared" si="37"/>
        <v>2243.208</v>
      </c>
      <c r="D471" s="171">
        <f t="shared" si="38"/>
        <v>261.95699999999994</v>
      </c>
      <c r="E471" s="147">
        <v>2295.699</v>
      </c>
      <c r="F471" s="163">
        <f t="shared" si="35"/>
        <v>2557.656</v>
      </c>
      <c r="G471" s="33">
        <f t="shared" si="36"/>
        <v>1.1401778167695549</v>
      </c>
      <c r="H471" s="40"/>
      <c r="I471" s="9">
        <v>2295.699</v>
      </c>
      <c r="J471" s="315">
        <f t="shared" si="39"/>
        <v>0</v>
      </c>
    </row>
    <row r="472" spans="1:10" ht="12.75" customHeight="1">
      <c r="A472" s="17">
        <v>33</v>
      </c>
      <c r="B472" s="205" t="str">
        <f t="shared" si="37"/>
        <v>Udaipur</v>
      </c>
      <c r="C472" s="171">
        <f t="shared" si="37"/>
        <v>7716.610000000001</v>
      </c>
      <c r="D472" s="171">
        <f t="shared" si="38"/>
        <v>64.95900000000051</v>
      </c>
      <c r="E472" s="147">
        <v>6359.03</v>
      </c>
      <c r="F472" s="163">
        <f t="shared" si="35"/>
        <v>6423.9890000000005</v>
      </c>
      <c r="G472" s="33">
        <f t="shared" si="36"/>
        <v>0.8324884891163348</v>
      </c>
      <c r="H472" s="40"/>
      <c r="I472" s="9">
        <v>6359.03</v>
      </c>
      <c r="J472" s="315">
        <f t="shared" si="39"/>
        <v>0</v>
      </c>
    </row>
    <row r="473" spans="1:8" ht="12.75" customHeight="1">
      <c r="A473" s="17"/>
      <c r="B473" s="1" t="s">
        <v>27</v>
      </c>
      <c r="C473" s="172">
        <f>SUM(C440:C472)</f>
        <v>129468.15520000004</v>
      </c>
      <c r="D473" s="172">
        <f>SUM(D440:D472)</f>
        <v>5425.056000000002</v>
      </c>
      <c r="E473" s="148">
        <f>SUM(E440:E472)</f>
        <v>122965.39000000003</v>
      </c>
      <c r="F473" s="170">
        <f t="shared" si="35"/>
        <v>128390.44600000003</v>
      </c>
      <c r="G473" s="37">
        <f t="shared" si="36"/>
        <v>0.9916758742847985</v>
      </c>
      <c r="H473" s="36"/>
    </row>
    <row r="474" ht="5.25" customHeight="1">
      <c r="A474" s="77"/>
    </row>
    <row r="475" spans="1:9" ht="14.25">
      <c r="A475" s="8" t="s">
        <v>45</v>
      </c>
      <c r="I475" s="30"/>
    </row>
    <row r="476" spans="1:7" ht="6.75" customHeight="1">
      <c r="A476" s="8"/>
      <c r="G476" s="9" t="s">
        <v>12</v>
      </c>
    </row>
    <row r="477" spans="1:5" ht="14.25">
      <c r="A477" s="29" t="s">
        <v>39</v>
      </c>
      <c r="B477" s="29" t="s">
        <v>46</v>
      </c>
      <c r="C477" s="29" t="s">
        <v>47</v>
      </c>
      <c r="D477" s="29" t="s">
        <v>48</v>
      </c>
      <c r="E477" s="29" t="s">
        <v>49</v>
      </c>
    </row>
    <row r="478" spans="1:9" ht="18.75" customHeight="1">
      <c r="A478" s="50">
        <f>C473</f>
        <v>129468.15520000004</v>
      </c>
      <c r="B478" s="50">
        <f>F473</f>
        <v>128390.44600000003</v>
      </c>
      <c r="C478" s="37">
        <f>B478/A478</f>
        <v>0.9916758742847985</v>
      </c>
      <c r="D478" s="50">
        <f>D517</f>
        <v>124962.69679999999</v>
      </c>
      <c r="E478" s="37">
        <f>D478/A478</f>
        <v>0.9652002579859109</v>
      </c>
      <c r="I478" s="9" t="s">
        <v>12</v>
      </c>
    </row>
    <row r="479" spans="1:7" ht="7.5" customHeight="1">
      <c r="A479" s="8"/>
      <c r="G479" s="9" t="s">
        <v>12</v>
      </c>
    </row>
    <row r="480" ht="14.25">
      <c r="A480" s="8" t="s">
        <v>172</v>
      </c>
    </row>
    <row r="481" spans="1:5" ht="15" customHeight="1">
      <c r="A481" s="8"/>
      <c r="E481" s="64" t="s">
        <v>41</v>
      </c>
    </row>
    <row r="482" spans="1:5" ht="14.25">
      <c r="A482" s="46" t="s">
        <v>20</v>
      </c>
      <c r="B482" s="46" t="s">
        <v>31</v>
      </c>
      <c r="C482" s="75" t="s">
        <v>39</v>
      </c>
      <c r="D482" s="46" t="s">
        <v>48</v>
      </c>
      <c r="E482" s="16" t="s">
        <v>49</v>
      </c>
    </row>
    <row r="483" spans="1:5" ht="14.25">
      <c r="A483" s="78">
        <v>1</v>
      </c>
      <c r="B483" s="78">
        <v>2</v>
      </c>
      <c r="C483" s="79">
        <v>3</v>
      </c>
      <c r="D483" s="78">
        <v>4</v>
      </c>
      <c r="E483" s="80">
        <v>5</v>
      </c>
    </row>
    <row r="484" spans="1:8" ht="12.75" customHeight="1">
      <c r="A484" s="17">
        <v>1</v>
      </c>
      <c r="B484" s="205" t="str">
        <f>B440</f>
        <v>Ajmer</v>
      </c>
      <c r="C484" s="171">
        <f>C440</f>
        <v>4661.483200000001</v>
      </c>
      <c r="D484" s="147">
        <v>4227.0644</v>
      </c>
      <c r="E484" s="150">
        <f aca="true" t="shared" si="40" ref="E484:E517">D484/C484</f>
        <v>0.9068067433987533</v>
      </c>
      <c r="F484" s="145"/>
      <c r="G484" s="319">
        <v>4227.0644</v>
      </c>
      <c r="H484" s="319">
        <f>G484-D484</f>
        <v>0</v>
      </c>
    </row>
    <row r="485" spans="1:8" ht="12.75" customHeight="1">
      <c r="A485" s="17">
        <v>2</v>
      </c>
      <c r="B485" s="205" t="str">
        <f aca="true" t="shared" si="41" ref="B485:C516">B441</f>
        <v>Alwar</v>
      </c>
      <c r="C485" s="171">
        <f t="shared" si="41"/>
        <v>6240.858</v>
      </c>
      <c r="D485" s="147">
        <v>5722.2496</v>
      </c>
      <c r="E485" s="150">
        <f t="shared" si="40"/>
        <v>0.9169011055851615</v>
      </c>
      <c r="F485" s="145"/>
      <c r="G485" s="319">
        <v>5722.2496</v>
      </c>
      <c r="H485" s="319">
        <f aca="true" t="shared" si="42" ref="H485:H516">G485-D485</f>
        <v>0</v>
      </c>
    </row>
    <row r="486" spans="1:8" ht="12.75" customHeight="1">
      <c r="A486" s="17">
        <v>3</v>
      </c>
      <c r="B486" s="205" t="str">
        <f t="shared" si="41"/>
        <v>Banswara</v>
      </c>
      <c r="C486" s="171">
        <f t="shared" si="41"/>
        <v>5620.2696</v>
      </c>
      <c r="D486" s="147">
        <v>4660.2776</v>
      </c>
      <c r="E486" s="150">
        <f t="shared" si="40"/>
        <v>0.8291911121131984</v>
      </c>
      <c r="F486" s="145"/>
      <c r="G486" s="319">
        <v>4660.2776</v>
      </c>
      <c r="H486" s="319">
        <f t="shared" si="42"/>
        <v>0</v>
      </c>
    </row>
    <row r="487" spans="1:8" ht="12.75" customHeight="1">
      <c r="A487" s="17">
        <v>4</v>
      </c>
      <c r="B487" s="205" t="str">
        <f t="shared" si="41"/>
        <v>Baran</v>
      </c>
      <c r="C487" s="171">
        <f t="shared" si="41"/>
        <v>2281.3952</v>
      </c>
      <c r="D487" s="147">
        <v>2962.62</v>
      </c>
      <c r="E487" s="150">
        <f t="shared" si="40"/>
        <v>1.2986000847200871</v>
      </c>
      <c r="F487" s="145"/>
      <c r="G487" s="319">
        <v>2962.62</v>
      </c>
      <c r="H487" s="319">
        <f t="shared" si="42"/>
        <v>0</v>
      </c>
    </row>
    <row r="488" spans="1:8" ht="12.75" customHeight="1">
      <c r="A488" s="17">
        <v>5</v>
      </c>
      <c r="B488" s="205" t="str">
        <f t="shared" si="41"/>
        <v>Barmer</v>
      </c>
      <c r="C488" s="171">
        <f t="shared" si="41"/>
        <v>9663.396400000001</v>
      </c>
      <c r="D488" s="147">
        <v>8439.7588</v>
      </c>
      <c r="E488" s="150">
        <f t="shared" si="40"/>
        <v>0.8733739619746944</v>
      </c>
      <c r="F488" s="145"/>
      <c r="G488" s="319">
        <v>8439.7588</v>
      </c>
      <c r="H488" s="319">
        <f t="shared" si="42"/>
        <v>0</v>
      </c>
    </row>
    <row r="489" spans="1:8" ht="12.75" customHeight="1">
      <c r="A489" s="17">
        <v>6</v>
      </c>
      <c r="B489" s="205" t="str">
        <f t="shared" si="41"/>
        <v>Bharatpur</v>
      </c>
      <c r="C489" s="171">
        <f t="shared" si="41"/>
        <v>4206.8676</v>
      </c>
      <c r="D489" s="147">
        <v>3887.6123999999995</v>
      </c>
      <c r="E489" s="150">
        <f t="shared" si="40"/>
        <v>0.9241109465864815</v>
      </c>
      <c r="F489" s="145"/>
      <c r="G489" s="319">
        <v>3887.6123999999995</v>
      </c>
      <c r="H489" s="319">
        <f t="shared" si="42"/>
        <v>0</v>
      </c>
    </row>
    <row r="490" spans="1:8" ht="12.75" customHeight="1">
      <c r="A490" s="17">
        <v>7</v>
      </c>
      <c r="B490" s="205" t="str">
        <f t="shared" si="41"/>
        <v>Bhilwara</v>
      </c>
      <c r="C490" s="171">
        <f t="shared" si="41"/>
        <v>5764.879199999999</v>
      </c>
      <c r="D490" s="147">
        <v>5931.5932</v>
      </c>
      <c r="E490" s="150">
        <f t="shared" si="40"/>
        <v>1.028918906054441</v>
      </c>
      <c r="F490" s="145"/>
      <c r="G490" s="319">
        <v>5931.5932</v>
      </c>
      <c r="H490" s="319">
        <f t="shared" si="42"/>
        <v>0</v>
      </c>
    </row>
    <row r="491" spans="1:8" ht="12.75" customHeight="1">
      <c r="A491" s="17">
        <v>8</v>
      </c>
      <c r="B491" s="205" t="str">
        <f t="shared" si="41"/>
        <v>Bikaner</v>
      </c>
      <c r="C491" s="171">
        <f t="shared" si="41"/>
        <v>3850.2536</v>
      </c>
      <c r="D491" s="147">
        <v>3833.3012</v>
      </c>
      <c r="E491" s="150">
        <f t="shared" si="40"/>
        <v>0.9955970692424</v>
      </c>
      <c r="F491" s="145"/>
      <c r="G491" s="319">
        <v>3833.3012</v>
      </c>
      <c r="H491" s="319">
        <f t="shared" si="42"/>
        <v>0</v>
      </c>
    </row>
    <row r="492" spans="1:8" ht="12.75" customHeight="1">
      <c r="A492" s="17">
        <v>9</v>
      </c>
      <c r="B492" s="205" t="str">
        <f t="shared" si="41"/>
        <v>Bundi</v>
      </c>
      <c r="C492" s="171">
        <f t="shared" si="41"/>
        <v>2245.1220000000003</v>
      </c>
      <c r="D492" s="147">
        <v>2582.532</v>
      </c>
      <c r="E492" s="150">
        <f t="shared" si="40"/>
        <v>1.1502858196570163</v>
      </c>
      <c r="F492" s="145"/>
      <c r="G492" s="319">
        <v>2582.532</v>
      </c>
      <c r="H492" s="319">
        <f t="shared" si="42"/>
        <v>0</v>
      </c>
    </row>
    <row r="493" spans="1:8" ht="12.75" customHeight="1">
      <c r="A493" s="17">
        <v>10</v>
      </c>
      <c r="B493" s="205" t="str">
        <f t="shared" si="41"/>
        <v>Chittorgarh</v>
      </c>
      <c r="C493" s="171">
        <f t="shared" si="41"/>
        <v>3224.9624000000003</v>
      </c>
      <c r="D493" s="147">
        <v>3149.6444</v>
      </c>
      <c r="E493" s="150">
        <f t="shared" si="40"/>
        <v>0.9766453091049991</v>
      </c>
      <c r="F493" s="145"/>
      <c r="G493" s="319">
        <v>3149.6444</v>
      </c>
      <c r="H493" s="319">
        <f t="shared" si="42"/>
        <v>0</v>
      </c>
    </row>
    <row r="494" spans="1:8" ht="12.75" customHeight="1">
      <c r="A494" s="17">
        <v>11</v>
      </c>
      <c r="B494" s="205" t="str">
        <f t="shared" si="41"/>
        <v>Churu</v>
      </c>
      <c r="C494" s="171">
        <f t="shared" si="41"/>
        <v>3620.8784</v>
      </c>
      <c r="D494" s="147">
        <v>3737.6592</v>
      </c>
      <c r="E494" s="150">
        <f t="shared" si="40"/>
        <v>1.032252063477194</v>
      </c>
      <c r="F494" s="145"/>
      <c r="G494" s="319">
        <v>3737.6592</v>
      </c>
      <c r="H494" s="319">
        <f t="shared" si="42"/>
        <v>0</v>
      </c>
    </row>
    <row r="495" spans="1:8" ht="12.75" customHeight="1">
      <c r="A495" s="17">
        <v>12</v>
      </c>
      <c r="B495" s="205" t="str">
        <f t="shared" si="41"/>
        <v>Dausa</v>
      </c>
      <c r="C495" s="171">
        <f t="shared" si="41"/>
        <v>2777.33</v>
      </c>
      <c r="D495" s="147">
        <v>3218.4456</v>
      </c>
      <c r="E495" s="150">
        <f t="shared" si="40"/>
        <v>1.1588272189476945</v>
      </c>
      <c r="F495" s="145"/>
      <c r="G495" s="319">
        <v>3218.4456</v>
      </c>
      <c r="H495" s="319">
        <f t="shared" si="42"/>
        <v>0</v>
      </c>
    </row>
    <row r="496" spans="1:8" ht="12.75" customHeight="1">
      <c r="A496" s="17">
        <v>13</v>
      </c>
      <c r="B496" s="205" t="str">
        <f t="shared" si="41"/>
        <v>Dholpur</v>
      </c>
      <c r="C496" s="171">
        <f t="shared" si="41"/>
        <v>2934.7187999999996</v>
      </c>
      <c r="D496" s="147">
        <v>2316.6259999999997</v>
      </c>
      <c r="E496" s="150">
        <f t="shared" si="40"/>
        <v>0.7893860222655745</v>
      </c>
      <c r="F496" s="145"/>
      <c r="G496" s="319">
        <v>2316.6259999999997</v>
      </c>
      <c r="H496" s="319">
        <f t="shared" si="42"/>
        <v>0</v>
      </c>
    </row>
    <row r="497" spans="1:8" ht="12.75" customHeight="1">
      <c r="A497" s="17">
        <v>14</v>
      </c>
      <c r="B497" s="205" t="str">
        <f t="shared" si="41"/>
        <v>Dungarpur</v>
      </c>
      <c r="C497" s="171">
        <f t="shared" si="41"/>
        <v>4383.240400000001</v>
      </c>
      <c r="D497" s="147">
        <v>4715.7132</v>
      </c>
      <c r="E497" s="150">
        <f t="shared" si="40"/>
        <v>1.0758509161395755</v>
      </c>
      <c r="F497" s="145"/>
      <c r="G497" s="319">
        <v>4715.7132</v>
      </c>
      <c r="H497" s="319">
        <f t="shared" si="42"/>
        <v>0</v>
      </c>
    </row>
    <row r="498" spans="1:8" ht="12.75" customHeight="1">
      <c r="A498" s="17">
        <v>15</v>
      </c>
      <c r="B498" s="205" t="str">
        <f t="shared" si="41"/>
        <v>Ganganagar</v>
      </c>
      <c r="C498" s="171">
        <f t="shared" si="41"/>
        <v>2926.6408</v>
      </c>
      <c r="D498" s="147">
        <v>2669.99</v>
      </c>
      <c r="E498" s="150">
        <f t="shared" si="40"/>
        <v>0.9123053297145313</v>
      </c>
      <c r="F498" s="145"/>
      <c r="G498" s="319">
        <v>2669.99</v>
      </c>
      <c r="H498" s="319">
        <f t="shared" si="42"/>
        <v>0</v>
      </c>
    </row>
    <row r="499" spans="1:8" ht="12.75" customHeight="1">
      <c r="A499" s="17">
        <v>16</v>
      </c>
      <c r="B499" s="205" t="str">
        <f t="shared" si="41"/>
        <v>Hanumangarh</v>
      </c>
      <c r="C499" s="171">
        <f t="shared" si="41"/>
        <v>2626.9512</v>
      </c>
      <c r="D499" s="147">
        <v>3147.5356</v>
      </c>
      <c r="E499" s="150">
        <f t="shared" si="40"/>
        <v>1.1981705636556934</v>
      </c>
      <c r="F499" s="145"/>
      <c r="G499" s="319">
        <v>3147.5356</v>
      </c>
      <c r="H499" s="319">
        <f t="shared" si="42"/>
        <v>0</v>
      </c>
    </row>
    <row r="500" spans="1:8" ht="12.75" customHeight="1">
      <c r="A500" s="17">
        <v>17</v>
      </c>
      <c r="B500" s="205" t="str">
        <f t="shared" si="41"/>
        <v>Jaipur</v>
      </c>
      <c r="C500" s="171">
        <f t="shared" si="41"/>
        <v>6540.835599999999</v>
      </c>
      <c r="D500" s="147">
        <v>6280.6576000000005</v>
      </c>
      <c r="E500" s="150">
        <f t="shared" si="40"/>
        <v>0.9602225134660166</v>
      </c>
      <c r="F500" s="145"/>
      <c r="G500" s="319">
        <v>6280.6576000000005</v>
      </c>
      <c r="H500" s="319">
        <f t="shared" si="42"/>
        <v>0</v>
      </c>
    </row>
    <row r="501" spans="1:8" ht="12.75" customHeight="1">
      <c r="A501" s="17">
        <v>18</v>
      </c>
      <c r="B501" s="205" t="str">
        <f t="shared" si="41"/>
        <v>Jaiselmer</v>
      </c>
      <c r="C501" s="171">
        <f t="shared" si="41"/>
        <v>2306.5608</v>
      </c>
      <c r="D501" s="147">
        <v>2203.2352</v>
      </c>
      <c r="E501" s="150">
        <f t="shared" si="40"/>
        <v>0.9552036087667838</v>
      </c>
      <c r="F501" s="145"/>
      <c r="G501" s="319">
        <v>2203.2352</v>
      </c>
      <c r="H501" s="319">
        <f t="shared" si="42"/>
        <v>0</v>
      </c>
    </row>
    <row r="502" spans="1:8" ht="12.75" customHeight="1">
      <c r="A502" s="17">
        <v>19</v>
      </c>
      <c r="B502" s="205" t="str">
        <f t="shared" si="41"/>
        <v>Jalore</v>
      </c>
      <c r="C502" s="171">
        <f t="shared" si="41"/>
        <v>4120.1692</v>
      </c>
      <c r="D502" s="147">
        <v>3662.004</v>
      </c>
      <c r="E502" s="150">
        <f t="shared" si="40"/>
        <v>0.8887994211499857</v>
      </c>
      <c r="F502" s="145"/>
      <c r="G502" s="319">
        <v>3662.004</v>
      </c>
      <c r="H502" s="319">
        <f t="shared" si="42"/>
        <v>0</v>
      </c>
    </row>
    <row r="503" spans="1:8" ht="12.75" customHeight="1">
      <c r="A503" s="17">
        <v>20</v>
      </c>
      <c r="B503" s="205" t="str">
        <f t="shared" si="41"/>
        <v>Jhalawar</v>
      </c>
      <c r="C503" s="171">
        <f t="shared" si="41"/>
        <v>3141.7672</v>
      </c>
      <c r="D503" s="147">
        <v>3162.474</v>
      </c>
      <c r="E503" s="150">
        <f t="shared" si="40"/>
        <v>1.0065908129666643</v>
      </c>
      <c r="F503" s="145"/>
      <c r="G503" s="319">
        <v>3162.474</v>
      </c>
      <c r="H503" s="319">
        <f t="shared" si="42"/>
        <v>0</v>
      </c>
    </row>
    <row r="504" spans="1:8" ht="12.75" customHeight="1">
      <c r="A504" s="17">
        <v>21</v>
      </c>
      <c r="B504" s="205" t="str">
        <f t="shared" si="41"/>
        <v>Jhunjhunu</v>
      </c>
      <c r="C504" s="171">
        <f t="shared" si="41"/>
        <v>2248.608</v>
      </c>
      <c r="D504" s="147">
        <v>2302.7524000000003</v>
      </c>
      <c r="E504" s="150">
        <f t="shared" si="40"/>
        <v>1.024079074698658</v>
      </c>
      <c r="F504" s="145"/>
      <c r="G504" s="319">
        <v>2302.7524000000003</v>
      </c>
      <c r="H504" s="319">
        <f t="shared" si="42"/>
        <v>0</v>
      </c>
    </row>
    <row r="505" spans="1:8" ht="12.75" customHeight="1">
      <c r="A505" s="17">
        <v>22</v>
      </c>
      <c r="B505" s="205" t="str">
        <f t="shared" si="41"/>
        <v>Jodhpur</v>
      </c>
      <c r="C505" s="171">
        <f t="shared" si="41"/>
        <v>6268.496800000001</v>
      </c>
      <c r="D505" s="147">
        <v>5641.3931999999995</v>
      </c>
      <c r="E505" s="150">
        <f t="shared" si="40"/>
        <v>0.8999594926809246</v>
      </c>
      <c r="F505" s="145"/>
      <c r="G505" s="319">
        <v>5641.3931999999995</v>
      </c>
      <c r="H505" s="319">
        <f t="shared" si="42"/>
        <v>0</v>
      </c>
    </row>
    <row r="506" spans="1:8" ht="12.75" customHeight="1">
      <c r="A506" s="17">
        <v>23</v>
      </c>
      <c r="B506" s="205" t="str">
        <f t="shared" si="41"/>
        <v>Karauli</v>
      </c>
      <c r="C506" s="171">
        <f t="shared" si="41"/>
        <v>2622.7948</v>
      </c>
      <c r="D506" s="147">
        <v>2353.8604</v>
      </c>
      <c r="E506" s="150">
        <f t="shared" si="40"/>
        <v>0.8974626608227223</v>
      </c>
      <c r="F506" s="145"/>
      <c r="G506" s="319">
        <v>2353.8604</v>
      </c>
      <c r="H506" s="319">
        <f t="shared" si="42"/>
        <v>0</v>
      </c>
    </row>
    <row r="507" spans="1:8" ht="12.75" customHeight="1">
      <c r="A507" s="17">
        <v>24</v>
      </c>
      <c r="B507" s="205" t="str">
        <f t="shared" si="41"/>
        <v>Kota</v>
      </c>
      <c r="C507" s="171">
        <f t="shared" si="41"/>
        <v>2110.9448</v>
      </c>
      <c r="D507" s="147">
        <v>2113.9824</v>
      </c>
      <c r="E507" s="150">
        <f t="shared" si="40"/>
        <v>1.00143897651895</v>
      </c>
      <c r="F507" s="145"/>
      <c r="G507" s="319">
        <v>2113.9824</v>
      </c>
      <c r="H507" s="319">
        <f t="shared" si="42"/>
        <v>0</v>
      </c>
    </row>
    <row r="508" spans="1:8" ht="12.75" customHeight="1">
      <c r="A508" s="17">
        <v>25</v>
      </c>
      <c r="B508" s="205" t="str">
        <f t="shared" si="41"/>
        <v>Nagaur</v>
      </c>
      <c r="C508" s="171">
        <f t="shared" si="41"/>
        <v>5559.924800000001</v>
      </c>
      <c r="D508" s="147">
        <v>5455.723599999999</v>
      </c>
      <c r="E508" s="150">
        <f t="shared" si="40"/>
        <v>0.9812585234965765</v>
      </c>
      <c r="F508" s="145"/>
      <c r="G508" s="319">
        <v>5455.723599999999</v>
      </c>
      <c r="H508" s="319">
        <f t="shared" si="42"/>
        <v>0</v>
      </c>
    </row>
    <row r="509" spans="1:8" ht="12.75" customHeight="1">
      <c r="A509" s="17">
        <v>26</v>
      </c>
      <c r="B509" s="205" t="str">
        <f t="shared" si="41"/>
        <v>Pali</v>
      </c>
      <c r="C509" s="171">
        <f t="shared" si="41"/>
        <v>4040.7787999999996</v>
      </c>
      <c r="D509" s="147">
        <v>4043.2032</v>
      </c>
      <c r="E509" s="150">
        <f t="shared" si="40"/>
        <v>1.0005999833497445</v>
      </c>
      <c r="F509" s="145"/>
      <c r="G509" s="319">
        <v>4043.2032</v>
      </c>
      <c r="H509" s="319">
        <f t="shared" si="42"/>
        <v>0</v>
      </c>
    </row>
    <row r="510" spans="1:8" ht="12.75" customHeight="1">
      <c r="A510" s="17">
        <v>27</v>
      </c>
      <c r="B510" s="205" t="str">
        <f t="shared" si="41"/>
        <v>Partapgarh</v>
      </c>
      <c r="C510" s="171">
        <f t="shared" si="41"/>
        <v>2491.8656</v>
      </c>
      <c r="D510" s="147">
        <v>2807.2696</v>
      </c>
      <c r="E510" s="150">
        <f t="shared" si="40"/>
        <v>1.126573439594816</v>
      </c>
      <c r="F510" s="145"/>
      <c r="G510" s="319">
        <v>2807.2696</v>
      </c>
      <c r="H510" s="319">
        <f t="shared" si="42"/>
        <v>0</v>
      </c>
    </row>
    <row r="511" spans="1:8" ht="12.75" customHeight="1">
      <c r="A511" s="17">
        <v>28</v>
      </c>
      <c r="B511" s="205" t="str">
        <f t="shared" si="41"/>
        <v>Rajsamand</v>
      </c>
      <c r="C511" s="171">
        <f t="shared" si="41"/>
        <v>2884.1544</v>
      </c>
      <c r="D511" s="147">
        <v>2972.5524</v>
      </c>
      <c r="E511" s="150">
        <f t="shared" si="40"/>
        <v>1.0306495380413754</v>
      </c>
      <c r="F511" s="145"/>
      <c r="G511" s="319">
        <v>2972.5524</v>
      </c>
      <c r="H511" s="319">
        <f t="shared" si="42"/>
        <v>0</v>
      </c>
    </row>
    <row r="512" spans="1:9" ht="12.75" customHeight="1">
      <c r="A512" s="17">
        <v>29</v>
      </c>
      <c r="B512" s="205" t="str">
        <f t="shared" si="41"/>
        <v>S.Madhopur</v>
      </c>
      <c r="C512" s="171">
        <f t="shared" si="41"/>
        <v>2650.7843999999996</v>
      </c>
      <c r="D512" s="147">
        <v>2374.9956</v>
      </c>
      <c r="E512" s="150">
        <f t="shared" si="40"/>
        <v>0.8959595506899771</v>
      </c>
      <c r="F512" s="145"/>
      <c r="G512" s="319">
        <v>2374.9956</v>
      </c>
      <c r="H512" s="319">
        <f t="shared" si="42"/>
        <v>0</v>
      </c>
      <c r="I512" s="9" t="s">
        <v>12</v>
      </c>
    </row>
    <row r="513" spans="1:8" ht="12.75" customHeight="1">
      <c r="A513" s="17">
        <v>30</v>
      </c>
      <c r="B513" s="205" t="str">
        <f t="shared" si="41"/>
        <v>Sikar</v>
      </c>
      <c r="C513" s="171">
        <f t="shared" si="41"/>
        <v>3380.4604</v>
      </c>
      <c r="D513" s="147">
        <v>3352.6924000000004</v>
      </c>
      <c r="E513" s="150">
        <f t="shared" si="40"/>
        <v>0.9917857342745385</v>
      </c>
      <c r="F513" s="145"/>
      <c r="G513" s="319">
        <v>3352.6924000000004</v>
      </c>
      <c r="H513" s="319">
        <f t="shared" si="42"/>
        <v>0</v>
      </c>
    </row>
    <row r="514" spans="1:8" ht="12.75" customHeight="1">
      <c r="A514" s="17">
        <v>31</v>
      </c>
      <c r="B514" s="205" t="str">
        <f t="shared" si="41"/>
        <v>Sirohi</v>
      </c>
      <c r="C514" s="171">
        <f t="shared" si="41"/>
        <v>2110.9448</v>
      </c>
      <c r="D514" s="147">
        <v>2081.3184</v>
      </c>
      <c r="E514" s="150">
        <f t="shared" si="40"/>
        <v>0.9859653364692434</v>
      </c>
      <c r="F514" s="145"/>
      <c r="G514" s="319">
        <v>2081.3184</v>
      </c>
      <c r="H514" s="319">
        <f t="shared" si="42"/>
        <v>0</v>
      </c>
    </row>
    <row r="515" spans="1:8" ht="12.75" customHeight="1">
      <c r="A515" s="17">
        <v>32</v>
      </c>
      <c r="B515" s="205" t="str">
        <f t="shared" si="41"/>
        <v>Tonk</v>
      </c>
      <c r="C515" s="171">
        <f t="shared" si="41"/>
        <v>2243.208</v>
      </c>
      <c r="D515" s="147">
        <v>2542.6736</v>
      </c>
      <c r="E515" s="150">
        <f t="shared" si="40"/>
        <v>1.1334988106319164</v>
      </c>
      <c r="F515" s="145"/>
      <c r="G515" s="319">
        <v>2542.6736</v>
      </c>
      <c r="H515" s="319">
        <f t="shared" si="42"/>
        <v>0</v>
      </c>
    </row>
    <row r="516" spans="1:8" ht="12.75" customHeight="1">
      <c r="A516" s="17">
        <v>33</v>
      </c>
      <c r="B516" s="205" t="str">
        <f t="shared" si="41"/>
        <v>Udaipur</v>
      </c>
      <c r="C516" s="171">
        <f t="shared" si="41"/>
        <v>7716.610000000001</v>
      </c>
      <c r="D516" s="147">
        <v>6409.285599999999</v>
      </c>
      <c r="E516" s="150">
        <f t="shared" si="40"/>
        <v>0.8305830669166899</v>
      </c>
      <c r="F516" s="145"/>
      <c r="G516" s="319">
        <v>6409.285599999999</v>
      </c>
      <c r="H516" s="319">
        <f t="shared" si="42"/>
        <v>0</v>
      </c>
    </row>
    <row r="517" spans="1:8" ht="12.75" customHeight="1">
      <c r="A517" s="32"/>
      <c r="B517" s="1" t="s">
        <v>27</v>
      </c>
      <c r="C517" s="172">
        <f>SUM(C484:C516)</f>
        <v>129468.15520000004</v>
      </c>
      <c r="D517" s="148">
        <f>SUM(D484:D516)</f>
        <v>124962.69679999999</v>
      </c>
      <c r="E517" s="141">
        <f t="shared" si="40"/>
        <v>0.9652002579859109</v>
      </c>
      <c r="F517" s="40"/>
      <c r="G517" s="30"/>
      <c r="H517" s="30"/>
    </row>
    <row r="518" spans="1:9" ht="14.25" customHeight="1">
      <c r="A518" s="38"/>
      <c r="B518" s="2"/>
      <c r="C518" s="62"/>
      <c r="D518" s="62"/>
      <c r="E518" s="81"/>
      <c r="F518" s="25"/>
      <c r="G518" s="25"/>
      <c r="H518" s="25"/>
      <c r="I518" s="25"/>
    </row>
    <row r="519" spans="1:9" ht="14.25">
      <c r="A519" s="8" t="s">
        <v>120</v>
      </c>
      <c r="F519" s="82"/>
      <c r="G519" s="82"/>
      <c r="H519" s="82"/>
      <c r="I519" s="83"/>
    </row>
    <row r="520" spans="1:9" ht="6.75" customHeight="1">
      <c r="A520" s="8"/>
      <c r="F520" s="25"/>
      <c r="G520" s="25"/>
      <c r="H520" s="25"/>
      <c r="I520" s="25"/>
    </row>
    <row r="521" spans="1:9" ht="28.5">
      <c r="A521" s="85" t="s">
        <v>39</v>
      </c>
      <c r="B521" s="85" t="s">
        <v>116</v>
      </c>
      <c r="C521" s="85" t="s">
        <v>117</v>
      </c>
      <c r="D521" s="85" t="s">
        <v>50</v>
      </c>
      <c r="F521" s="25"/>
      <c r="G521" s="184"/>
      <c r="H521" s="184"/>
      <c r="I521" s="184"/>
    </row>
    <row r="522" spans="1:4" ht="18.75" customHeight="1">
      <c r="A522" s="50">
        <f>C561</f>
        <v>2977.7675696</v>
      </c>
      <c r="B522" s="50">
        <f>D561</f>
        <v>2523.69</v>
      </c>
      <c r="C522" s="84">
        <f>E561</f>
        <v>2523.69</v>
      </c>
      <c r="D522" s="33">
        <f>C522/B522</f>
        <v>1</v>
      </c>
    </row>
    <row r="523" ht="7.5" customHeight="1">
      <c r="A523" s="8"/>
    </row>
    <row r="524" spans="1:8" ht="14.25">
      <c r="A524" s="8" t="s">
        <v>119</v>
      </c>
      <c r="G524" s="64" t="s">
        <v>243</v>
      </c>
      <c r="H524" s="64"/>
    </row>
    <row r="525" ht="6.75" customHeight="1">
      <c r="A525" s="8"/>
    </row>
    <row r="526" spans="1:8" ht="33" customHeight="1">
      <c r="A526" s="85" t="s">
        <v>20</v>
      </c>
      <c r="B526" s="85" t="s">
        <v>31</v>
      </c>
      <c r="C526" s="58" t="s">
        <v>39</v>
      </c>
      <c r="D526" s="85" t="s">
        <v>118</v>
      </c>
      <c r="E526" s="85" t="s">
        <v>124</v>
      </c>
      <c r="F526" s="85" t="s">
        <v>51</v>
      </c>
      <c r="G526" s="85" t="s">
        <v>112</v>
      </c>
      <c r="H526" s="61"/>
    </row>
    <row r="527" spans="1:8" ht="14.25">
      <c r="A527" s="86">
        <v>1</v>
      </c>
      <c r="B527" s="86">
        <v>2</v>
      </c>
      <c r="C527" s="87">
        <v>3</v>
      </c>
      <c r="D527" s="86">
        <v>4</v>
      </c>
      <c r="E527" s="88">
        <v>5</v>
      </c>
      <c r="F527" s="87">
        <v>6</v>
      </c>
      <c r="G527" s="86">
        <v>7</v>
      </c>
      <c r="H527" s="321"/>
    </row>
    <row r="528" spans="1:9" ht="12.75" customHeight="1">
      <c r="A528" s="188">
        <v>1</v>
      </c>
      <c r="B528" s="205" t="str">
        <f>B484</f>
        <v>Ajmer</v>
      </c>
      <c r="C528" s="262">
        <v>107.2141136</v>
      </c>
      <c r="D528" s="262">
        <v>87.27511052182284</v>
      </c>
      <c r="E528" s="262">
        <v>87.27511052182284</v>
      </c>
      <c r="F528" s="263">
        <f aca="true" t="shared" si="43" ref="F528:F560">D528-E528</f>
        <v>0</v>
      </c>
      <c r="G528" s="198">
        <f aca="true" t="shared" si="44" ref="G528:G560">E528/D528</f>
        <v>1</v>
      </c>
      <c r="H528" s="322"/>
      <c r="I528" s="190"/>
    </row>
    <row r="529" spans="1:9" ht="12.75" customHeight="1">
      <c r="A529" s="188">
        <v>2</v>
      </c>
      <c r="B529" s="205" t="str">
        <f aca="true" t="shared" si="45" ref="B529:B560">B485</f>
        <v>Alwar</v>
      </c>
      <c r="C529" s="262">
        <v>143.539734</v>
      </c>
      <c r="D529" s="262">
        <v>75.8431711498992</v>
      </c>
      <c r="E529" s="262">
        <v>75.8431711498992</v>
      </c>
      <c r="F529" s="263">
        <f t="shared" si="43"/>
        <v>0</v>
      </c>
      <c r="G529" s="198">
        <f t="shared" si="44"/>
        <v>1</v>
      </c>
      <c r="H529" s="322"/>
      <c r="I529" s="190"/>
    </row>
    <row r="530" spans="1:9" ht="12.75" customHeight="1">
      <c r="A530" s="188">
        <v>3</v>
      </c>
      <c r="B530" s="205" t="str">
        <f t="shared" si="45"/>
        <v>Banswara</v>
      </c>
      <c r="C530" s="262">
        <v>129.26620079999998</v>
      </c>
      <c r="D530" s="262">
        <v>97.79029453112229</v>
      </c>
      <c r="E530" s="262">
        <v>97.79029453112229</v>
      </c>
      <c r="F530" s="263">
        <f t="shared" si="43"/>
        <v>0</v>
      </c>
      <c r="G530" s="198">
        <f t="shared" si="44"/>
        <v>1</v>
      </c>
      <c r="H530" s="322"/>
      <c r="I530" s="190"/>
    </row>
    <row r="531" spans="1:9" ht="12.75" customHeight="1">
      <c r="A531" s="188">
        <v>4</v>
      </c>
      <c r="B531" s="205" t="str">
        <f t="shared" si="45"/>
        <v>Baran</v>
      </c>
      <c r="C531" s="262">
        <v>52.472089600000004</v>
      </c>
      <c r="D531" s="262">
        <v>50.843252411137556</v>
      </c>
      <c r="E531" s="262">
        <v>50.843252411137556</v>
      </c>
      <c r="F531" s="263">
        <f t="shared" si="43"/>
        <v>0</v>
      </c>
      <c r="G531" s="198">
        <f t="shared" si="44"/>
        <v>1</v>
      </c>
      <c r="H531" s="322"/>
      <c r="I531" s="190"/>
    </row>
    <row r="532" spans="1:9" ht="12.75" customHeight="1">
      <c r="A532" s="188">
        <v>5</v>
      </c>
      <c r="B532" s="205" t="str">
        <f t="shared" si="45"/>
        <v>Barmer</v>
      </c>
      <c r="C532" s="262">
        <v>222.25811720000002</v>
      </c>
      <c r="D532" s="262">
        <v>159.76295704451755</v>
      </c>
      <c r="E532" s="262">
        <v>159.76295704451755</v>
      </c>
      <c r="F532" s="263">
        <f t="shared" si="43"/>
        <v>0</v>
      </c>
      <c r="G532" s="198">
        <f t="shared" si="44"/>
        <v>1</v>
      </c>
      <c r="H532" s="322"/>
      <c r="I532" s="190"/>
    </row>
    <row r="533" spans="1:9" ht="12.75" customHeight="1">
      <c r="A533" s="188">
        <v>6</v>
      </c>
      <c r="B533" s="205" t="str">
        <f t="shared" si="45"/>
        <v>Bharatpur</v>
      </c>
      <c r="C533" s="262">
        <v>96.7579548</v>
      </c>
      <c r="D533" s="262">
        <v>88.89776751366766</v>
      </c>
      <c r="E533" s="262">
        <v>88.89776751366766</v>
      </c>
      <c r="F533" s="263">
        <f t="shared" si="43"/>
        <v>0</v>
      </c>
      <c r="G533" s="198">
        <f t="shared" si="44"/>
        <v>1</v>
      </c>
      <c r="H533" s="322"/>
      <c r="I533" s="190"/>
    </row>
    <row r="534" spans="1:9" ht="12.75" customHeight="1">
      <c r="A534" s="188">
        <v>7</v>
      </c>
      <c r="B534" s="205" t="str">
        <f t="shared" si="45"/>
        <v>Bhilwara</v>
      </c>
      <c r="C534" s="262">
        <v>132.5922216</v>
      </c>
      <c r="D534" s="262">
        <v>124.52288090524368</v>
      </c>
      <c r="E534" s="262">
        <v>124.52288090524368</v>
      </c>
      <c r="F534" s="263">
        <f t="shared" si="43"/>
        <v>0</v>
      </c>
      <c r="G534" s="198">
        <f t="shared" si="44"/>
        <v>1</v>
      </c>
      <c r="H534" s="322"/>
      <c r="I534" s="190"/>
    </row>
    <row r="535" spans="1:9" ht="12.75" customHeight="1">
      <c r="A535" s="188">
        <v>8</v>
      </c>
      <c r="B535" s="205" t="str">
        <f t="shared" si="45"/>
        <v>Bikaner</v>
      </c>
      <c r="C535" s="262">
        <v>88.55583279999999</v>
      </c>
      <c r="D535" s="262">
        <v>80.78448255444358</v>
      </c>
      <c r="E535" s="262">
        <v>80.78448255444358</v>
      </c>
      <c r="F535" s="263">
        <f t="shared" si="43"/>
        <v>0</v>
      </c>
      <c r="G535" s="198">
        <f t="shared" si="44"/>
        <v>1</v>
      </c>
      <c r="H535" s="322"/>
      <c r="I535" s="190"/>
    </row>
    <row r="536" spans="1:9" ht="12.75" customHeight="1">
      <c r="A536" s="188">
        <v>9</v>
      </c>
      <c r="B536" s="205" t="str">
        <f t="shared" si="45"/>
        <v>Bundi</v>
      </c>
      <c r="C536" s="262">
        <v>51.637806</v>
      </c>
      <c r="D536" s="262">
        <v>45.516903754291015</v>
      </c>
      <c r="E536" s="262">
        <v>45.516903754291015</v>
      </c>
      <c r="F536" s="263">
        <f t="shared" si="43"/>
        <v>0</v>
      </c>
      <c r="G536" s="198">
        <f t="shared" si="44"/>
        <v>1</v>
      </c>
      <c r="H536" s="322"/>
      <c r="I536" s="190"/>
    </row>
    <row r="537" spans="1:9" ht="12.75" customHeight="1">
      <c r="A537" s="188">
        <v>10</v>
      </c>
      <c r="B537" s="205" t="str">
        <f t="shared" si="45"/>
        <v>Chittorgarh</v>
      </c>
      <c r="C537" s="262">
        <v>74.1741352</v>
      </c>
      <c r="D537" s="262">
        <v>64.73209615489402</v>
      </c>
      <c r="E537" s="262">
        <v>64.73209615489402</v>
      </c>
      <c r="F537" s="263">
        <f t="shared" si="43"/>
        <v>0</v>
      </c>
      <c r="G537" s="198">
        <f t="shared" si="44"/>
        <v>1</v>
      </c>
      <c r="H537" s="322"/>
      <c r="I537" s="190"/>
    </row>
    <row r="538" spans="1:9" ht="12.75" customHeight="1">
      <c r="A538" s="188">
        <v>11</v>
      </c>
      <c r="B538" s="205" t="str">
        <f t="shared" si="45"/>
        <v>Churu</v>
      </c>
      <c r="C538" s="262">
        <v>83.28020319999999</v>
      </c>
      <c r="D538" s="262">
        <v>83.55308374956864</v>
      </c>
      <c r="E538" s="262">
        <v>83.55308374956864</v>
      </c>
      <c r="F538" s="263">
        <f t="shared" si="43"/>
        <v>0</v>
      </c>
      <c r="G538" s="198">
        <f t="shared" si="44"/>
        <v>1</v>
      </c>
      <c r="H538" s="322"/>
      <c r="I538" s="190"/>
    </row>
    <row r="539" spans="1:9" ht="12.75" customHeight="1">
      <c r="A539" s="188">
        <v>12</v>
      </c>
      <c r="B539" s="205" t="str">
        <f t="shared" si="45"/>
        <v>Dausa</v>
      </c>
      <c r="C539" s="262">
        <v>63.878589999999996</v>
      </c>
      <c r="D539" s="262">
        <v>58.90153204860418</v>
      </c>
      <c r="E539" s="262">
        <v>58.90153204860418</v>
      </c>
      <c r="F539" s="263">
        <f t="shared" si="43"/>
        <v>0</v>
      </c>
      <c r="G539" s="198">
        <f t="shared" si="44"/>
        <v>1</v>
      </c>
      <c r="H539" s="322"/>
      <c r="I539" s="190"/>
    </row>
    <row r="540" spans="1:9" ht="12.75" customHeight="1">
      <c r="A540" s="188">
        <v>13</v>
      </c>
      <c r="B540" s="205" t="str">
        <f t="shared" si="45"/>
        <v>Dholpur</v>
      </c>
      <c r="C540" s="262">
        <v>67.4985324</v>
      </c>
      <c r="D540" s="262">
        <v>43.1058371505894</v>
      </c>
      <c r="E540" s="262">
        <v>43.1058371505894</v>
      </c>
      <c r="F540" s="263">
        <f t="shared" si="43"/>
        <v>0</v>
      </c>
      <c r="G540" s="198">
        <f t="shared" si="44"/>
        <v>1</v>
      </c>
      <c r="H540" s="322"/>
      <c r="I540" s="190"/>
    </row>
    <row r="541" spans="1:9" ht="12.75" customHeight="1">
      <c r="A541" s="188">
        <v>14</v>
      </c>
      <c r="B541" s="205" t="str">
        <f t="shared" si="45"/>
        <v>Dungarpur</v>
      </c>
      <c r="C541" s="262">
        <v>100.81452920000001</v>
      </c>
      <c r="D541" s="262">
        <v>78.09838934195471</v>
      </c>
      <c r="E541" s="262">
        <v>78.09838934195471</v>
      </c>
      <c r="F541" s="263">
        <f t="shared" si="43"/>
        <v>0</v>
      </c>
      <c r="G541" s="198">
        <f t="shared" si="44"/>
        <v>1</v>
      </c>
      <c r="H541" s="322"/>
      <c r="I541" s="190"/>
    </row>
    <row r="542" spans="1:9" ht="12.75" customHeight="1">
      <c r="A542" s="188">
        <v>15</v>
      </c>
      <c r="B542" s="205" t="str">
        <f t="shared" si="45"/>
        <v>Ganganagar</v>
      </c>
      <c r="C542" s="262">
        <v>67.3127384</v>
      </c>
      <c r="D542" s="262">
        <v>59.12155333563399</v>
      </c>
      <c r="E542" s="262">
        <v>59.12155333563399</v>
      </c>
      <c r="F542" s="263">
        <f t="shared" si="43"/>
        <v>0</v>
      </c>
      <c r="G542" s="198">
        <f t="shared" si="44"/>
        <v>1</v>
      </c>
      <c r="H542" s="322"/>
      <c r="I542" s="190"/>
    </row>
    <row r="543" spans="1:9" ht="12.75" customHeight="1">
      <c r="A543" s="188">
        <v>16</v>
      </c>
      <c r="B543" s="205" t="str">
        <f t="shared" si="45"/>
        <v>Hanumangarh</v>
      </c>
      <c r="C543" s="262">
        <v>60.41987759999999</v>
      </c>
      <c r="D543" s="262">
        <v>65.73135950015438</v>
      </c>
      <c r="E543" s="262">
        <v>65.73135950015438</v>
      </c>
      <c r="F543" s="263">
        <f t="shared" si="43"/>
        <v>0</v>
      </c>
      <c r="G543" s="198">
        <f t="shared" si="44"/>
        <v>1</v>
      </c>
      <c r="H543" s="322"/>
      <c r="I543" s="190"/>
    </row>
    <row r="544" spans="1:9" ht="12.75" customHeight="1">
      <c r="A544" s="188">
        <v>17</v>
      </c>
      <c r="B544" s="205" t="str">
        <f t="shared" si="45"/>
        <v>Jaipur</v>
      </c>
      <c r="C544" s="262">
        <v>150.4392188</v>
      </c>
      <c r="D544" s="262">
        <v>165.36433231015133</v>
      </c>
      <c r="E544" s="262">
        <v>165.36433231015133</v>
      </c>
      <c r="F544" s="263">
        <f t="shared" si="43"/>
        <v>0</v>
      </c>
      <c r="G544" s="198">
        <f t="shared" si="44"/>
        <v>1</v>
      </c>
      <c r="H544" s="322"/>
      <c r="I544" s="190"/>
    </row>
    <row r="545" spans="1:9" ht="12.75" customHeight="1">
      <c r="A545" s="188">
        <v>18</v>
      </c>
      <c r="B545" s="205" t="str">
        <f t="shared" si="45"/>
        <v>Jaiselmer</v>
      </c>
      <c r="C545" s="262">
        <v>53.05089840000001</v>
      </c>
      <c r="D545" s="262">
        <v>49.33060606280765</v>
      </c>
      <c r="E545" s="262">
        <v>49.33060606280765</v>
      </c>
      <c r="F545" s="263">
        <f t="shared" si="43"/>
        <v>0</v>
      </c>
      <c r="G545" s="198">
        <f t="shared" si="44"/>
        <v>1</v>
      </c>
      <c r="H545" s="322"/>
      <c r="I545" s="190"/>
    </row>
    <row r="546" spans="1:9" ht="12.75" customHeight="1">
      <c r="A546" s="188">
        <v>19</v>
      </c>
      <c r="B546" s="205" t="str">
        <f t="shared" si="45"/>
        <v>Jalore</v>
      </c>
      <c r="C546" s="262">
        <v>94.7638916</v>
      </c>
      <c r="D546" s="262">
        <v>78.01588135931853</v>
      </c>
      <c r="E546" s="262">
        <v>78.01588135931853</v>
      </c>
      <c r="F546" s="263">
        <f t="shared" si="43"/>
        <v>0</v>
      </c>
      <c r="G546" s="198">
        <f t="shared" si="44"/>
        <v>1</v>
      </c>
      <c r="H546" s="322"/>
      <c r="I546" s="190"/>
    </row>
    <row r="547" spans="1:9" s="217" customFormat="1" ht="12.75" customHeight="1">
      <c r="A547" s="188">
        <v>20</v>
      </c>
      <c r="B547" s="205" t="str">
        <f t="shared" si="45"/>
        <v>Jhalawar</v>
      </c>
      <c r="C547" s="262">
        <v>72.26064559999999</v>
      </c>
      <c r="D547" s="262">
        <v>73.24875347367274</v>
      </c>
      <c r="E547" s="262">
        <v>73.24875347367274</v>
      </c>
      <c r="F547" s="263">
        <f t="shared" si="43"/>
        <v>0</v>
      </c>
      <c r="G547" s="198">
        <f t="shared" si="44"/>
        <v>1</v>
      </c>
      <c r="H547" s="322"/>
      <c r="I547" s="190"/>
    </row>
    <row r="548" spans="1:9" s="217" customFormat="1" ht="12.75" customHeight="1">
      <c r="A548" s="188">
        <v>21</v>
      </c>
      <c r="B548" s="205" t="str">
        <f t="shared" si="45"/>
        <v>Jhunjhunu</v>
      </c>
      <c r="C548" s="262">
        <v>51.717984</v>
      </c>
      <c r="D548" s="262">
        <v>47.790457053599</v>
      </c>
      <c r="E548" s="262">
        <v>47.790457053599</v>
      </c>
      <c r="F548" s="263">
        <f t="shared" si="43"/>
        <v>0</v>
      </c>
      <c r="G548" s="198">
        <f t="shared" si="44"/>
        <v>1</v>
      </c>
      <c r="H548" s="322"/>
      <c r="I548" s="190"/>
    </row>
    <row r="549" spans="1:9" s="217" customFormat="1" ht="12.75" customHeight="1">
      <c r="A549" s="188">
        <v>22</v>
      </c>
      <c r="B549" s="205" t="str">
        <f t="shared" si="45"/>
        <v>Jodhpur</v>
      </c>
      <c r="C549" s="262">
        <v>144.1754264</v>
      </c>
      <c r="D549" s="262">
        <v>123.24859095119604</v>
      </c>
      <c r="E549" s="262">
        <v>123.24859095119604</v>
      </c>
      <c r="F549" s="263">
        <f t="shared" si="43"/>
        <v>0</v>
      </c>
      <c r="G549" s="198">
        <f t="shared" si="44"/>
        <v>1</v>
      </c>
      <c r="H549" s="322"/>
      <c r="I549" s="190"/>
    </row>
    <row r="550" spans="1:9" s="217" customFormat="1" ht="12.75" customHeight="1">
      <c r="A550" s="188">
        <v>23</v>
      </c>
      <c r="B550" s="205" t="str">
        <f t="shared" si="45"/>
        <v>Karauli</v>
      </c>
      <c r="C550" s="262">
        <v>60.3242804</v>
      </c>
      <c r="D550" s="262">
        <v>49.422281599070054</v>
      </c>
      <c r="E550" s="262">
        <v>49.422281599070054</v>
      </c>
      <c r="F550" s="263">
        <f t="shared" si="43"/>
        <v>0</v>
      </c>
      <c r="G550" s="198">
        <f t="shared" si="44"/>
        <v>1</v>
      </c>
      <c r="H550" s="322"/>
      <c r="I550" s="190"/>
    </row>
    <row r="551" spans="1:9" s="217" customFormat="1" ht="12.75" customHeight="1">
      <c r="A551" s="188">
        <v>24</v>
      </c>
      <c r="B551" s="205" t="str">
        <f t="shared" si="45"/>
        <v>Kota</v>
      </c>
      <c r="C551" s="262">
        <v>48.5517304</v>
      </c>
      <c r="D551" s="262">
        <v>45.929443667471894</v>
      </c>
      <c r="E551" s="262">
        <v>45.929443667471894</v>
      </c>
      <c r="F551" s="263">
        <f t="shared" si="43"/>
        <v>0</v>
      </c>
      <c r="G551" s="198">
        <f t="shared" si="44"/>
        <v>1</v>
      </c>
      <c r="H551" s="322"/>
      <c r="I551" s="190"/>
    </row>
    <row r="552" spans="1:9" ht="12.75" customHeight="1">
      <c r="A552" s="188">
        <v>25</v>
      </c>
      <c r="B552" s="205" t="str">
        <f t="shared" si="45"/>
        <v>Nagaur</v>
      </c>
      <c r="C552" s="262">
        <v>127.87827040000002</v>
      </c>
      <c r="D552" s="262">
        <v>99.559632380987</v>
      </c>
      <c r="E552" s="262">
        <v>99.559632380987</v>
      </c>
      <c r="F552" s="263">
        <f t="shared" si="43"/>
        <v>0</v>
      </c>
      <c r="G552" s="198">
        <f t="shared" si="44"/>
        <v>1</v>
      </c>
      <c r="H552" s="322"/>
      <c r="I552" s="190"/>
    </row>
    <row r="553" spans="1:9" ht="12.75" customHeight="1">
      <c r="A553" s="188">
        <v>26</v>
      </c>
      <c r="B553" s="205" t="str">
        <f t="shared" si="45"/>
        <v>Pali</v>
      </c>
      <c r="C553" s="262">
        <v>92.93791239999999</v>
      </c>
      <c r="D553" s="262">
        <v>76.57657543999855</v>
      </c>
      <c r="E553" s="262">
        <v>76.57657543999855</v>
      </c>
      <c r="F553" s="263">
        <f t="shared" si="43"/>
        <v>0</v>
      </c>
      <c r="G553" s="198">
        <f t="shared" si="44"/>
        <v>1</v>
      </c>
      <c r="H553" s="322"/>
      <c r="I553" s="190"/>
    </row>
    <row r="554" spans="1:9" ht="12.75" customHeight="1">
      <c r="A554" s="188">
        <v>27</v>
      </c>
      <c r="B554" s="205" t="str">
        <f t="shared" si="45"/>
        <v>Partapgarh</v>
      </c>
      <c r="C554" s="262">
        <v>57.312908799999995</v>
      </c>
      <c r="D554" s="262">
        <v>41.996563161814116</v>
      </c>
      <c r="E554" s="262">
        <v>41.996563161814116</v>
      </c>
      <c r="F554" s="263">
        <f t="shared" si="43"/>
        <v>0</v>
      </c>
      <c r="G554" s="198">
        <f t="shared" si="44"/>
        <v>1</v>
      </c>
      <c r="H554" s="322"/>
      <c r="I554" s="190"/>
    </row>
    <row r="555" spans="1:9" ht="12.75" customHeight="1">
      <c r="A555" s="188">
        <v>28</v>
      </c>
      <c r="B555" s="205" t="str">
        <f t="shared" si="45"/>
        <v>Rajsamand</v>
      </c>
      <c r="C555" s="262">
        <v>66.3355512</v>
      </c>
      <c r="D555" s="262">
        <v>49.48645447445375</v>
      </c>
      <c r="E555" s="262">
        <v>49.48645447445375</v>
      </c>
      <c r="F555" s="263">
        <f t="shared" si="43"/>
        <v>0</v>
      </c>
      <c r="G555" s="198">
        <f t="shared" si="44"/>
        <v>1</v>
      </c>
      <c r="H555" s="322"/>
      <c r="I555" s="190"/>
    </row>
    <row r="556" spans="1:9" ht="12.75" customHeight="1">
      <c r="A556" s="188">
        <v>29</v>
      </c>
      <c r="B556" s="205" t="str">
        <f t="shared" si="45"/>
        <v>S.Madhopur</v>
      </c>
      <c r="C556" s="262">
        <v>60.968041199999995</v>
      </c>
      <c r="D556" s="262">
        <v>50.98076571553118</v>
      </c>
      <c r="E556" s="262">
        <v>50.98076571553118</v>
      </c>
      <c r="F556" s="263">
        <f t="shared" si="43"/>
        <v>0</v>
      </c>
      <c r="G556" s="198">
        <f t="shared" si="44"/>
        <v>1</v>
      </c>
      <c r="H556" s="322"/>
      <c r="I556" s="190"/>
    </row>
    <row r="557" spans="1:9" ht="12.75" customHeight="1">
      <c r="A557" s="188">
        <v>30</v>
      </c>
      <c r="B557" s="205" t="str">
        <f t="shared" si="45"/>
        <v>Sikar</v>
      </c>
      <c r="C557" s="262">
        <v>77.75058920000001</v>
      </c>
      <c r="D557" s="262">
        <v>84.65319018471767</v>
      </c>
      <c r="E557" s="262">
        <v>84.65319018471767</v>
      </c>
      <c r="F557" s="263">
        <f t="shared" si="43"/>
        <v>0</v>
      </c>
      <c r="G557" s="198">
        <f t="shared" si="44"/>
        <v>1</v>
      </c>
      <c r="H557" s="322"/>
      <c r="I557" s="190"/>
    </row>
    <row r="558" spans="1:9" ht="12.75" customHeight="1">
      <c r="A558" s="188">
        <v>31</v>
      </c>
      <c r="B558" s="205" t="str">
        <f t="shared" si="45"/>
        <v>Sirohi</v>
      </c>
      <c r="C558" s="262">
        <v>48.5517304</v>
      </c>
      <c r="D558" s="262">
        <v>46.20447027625915</v>
      </c>
      <c r="E558" s="262">
        <v>46.20447027625915</v>
      </c>
      <c r="F558" s="263">
        <f t="shared" si="43"/>
        <v>0</v>
      </c>
      <c r="G558" s="198">
        <f t="shared" si="44"/>
        <v>1</v>
      </c>
      <c r="H558" s="322"/>
      <c r="I558" s="190"/>
    </row>
    <row r="559" spans="1:9" ht="12.75" customHeight="1">
      <c r="A559" s="188">
        <v>32</v>
      </c>
      <c r="B559" s="205" t="str">
        <f t="shared" si="45"/>
        <v>Tonk</v>
      </c>
      <c r="C559" s="262">
        <v>51.593784</v>
      </c>
      <c r="D559" s="262">
        <v>52.06253704342773</v>
      </c>
      <c r="E559" s="262">
        <v>52.06253704342773</v>
      </c>
      <c r="F559" s="263">
        <f t="shared" si="43"/>
        <v>0</v>
      </c>
      <c r="G559" s="198">
        <f t="shared" si="44"/>
        <v>1</v>
      </c>
      <c r="H559" s="322"/>
      <c r="I559" s="190"/>
    </row>
    <row r="560" spans="1:9" ht="12.75" customHeight="1">
      <c r="A560" s="188">
        <v>33</v>
      </c>
      <c r="B560" s="205" t="str">
        <f t="shared" si="45"/>
        <v>Udaipur</v>
      </c>
      <c r="C560" s="262">
        <v>177.48203</v>
      </c>
      <c r="D560" s="262">
        <v>125.33879317797921</v>
      </c>
      <c r="E560" s="262">
        <v>125.33879317797921</v>
      </c>
      <c r="F560" s="263">
        <f t="shared" si="43"/>
        <v>0</v>
      </c>
      <c r="G560" s="198">
        <f t="shared" si="44"/>
        <v>1</v>
      </c>
      <c r="H560" s="322"/>
      <c r="I560" s="190"/>
    </row>
    <row r="561" spans="1:8" ht="12.75" customHeight="1">
      <c r="A561" s="32"/>
      <c r="B561" s="1" t="s">
        <v>27</v>
      </c>
      <c r="C561" s="155">
        <f>SUM(C528:C560)</f>
        <v>2977.7675696</v>
      </c>
      <c r="D561" s="155">
        <f>SUM(D528:D560)</f>
        <v>2523.69</v>
      </c>
      <c r="E561" s="155">
        <f>SUM(E528:E560)</f>
        <v>2523.69</v>
      </c>
      <c r="F561" s="156">
        <f>D561-E561</f>
        <v>0</v>
      </c>
      <c r="G561" s="37">
        <f>E561/D561</f>
        <v>1</v>
      </c>
      <c r="H561" s="36"/>
    </row>
    <row r="562" spans="1:8" ht="12.75" customHeight="1">
      <c r="A562" s="38"/>
      <c r="B562" s="2"/>
      <c r="C562" s="158"/>
      <c r="D562" s="158"/>
      <c r="E562" s="158"/>
      <c r="F562" s="159"/>
      <c r="G562" s="36"/>
      <c r="H562" s="36"/>
    </row>
    <row r="563" spans="1:9" ht="14.25">
      <c r="A563" s="8" t="s">
        <v>52</v>
      </c>
      <c r="F563" s="157"/>
      <c r="I563" s="9" t="s">
        <v>12</v>
      </c>
    </row>
    <row r="564" spans="1:6" ht="14.25">
      <c r="A564" s="8"/>
      <c r="F564" s="157"/>
    </row>
    <row r="565" spans="1:6" ht="14.25">
      <c r="A565" s="89" t="s">
        <v>53</v>
      </c>
      <c r="B565" s="53"/>
      <c r="C565" s="53"/>
      <c r="D565" s="53"/>
      <c r="E565" s="54"/>
      <c r="F565" s="53"/>
    </row>
    <row r="566" spans="1:6" ht="9" customHeight="1">
      <c r="A566" s="53"/>
      <c r="B566" s="53"/>
      <c r="C566" s="53"/>
      <c r="D566" s="53"/>
      <c r="E566" s="54"/>
      <c r="F566" s="53"/>
    </row>
    <row r="567" spans="1:8" ht="11.25" customHeight="1">
      <c r="A567" s="207" t="s">
        <v>173</v>
      </c>
      <c r="B567" s="190"/>
      <c r="C567" s="208"/>
      <c r="D567" s="190"/>
      <c r="E567" s="190"/>
      <c r="F567" s="45"/>
      <c r="G567" s="45"/>
      <c r="H567" s="45"/>
    </row>
    <row r="568" spans="1:8" ht="6.75" customHeight="1">
      <c r="A568" s="207"/>
      <c r="B568" s="190"/>
      <c r="C568" s="208"/>
      <c r="D568" s="190"/>
      <c r="E568" s="190"/>
      <c r="F568" s="45"/>
      <c r="G568" s="45"/>
      <c r="H568" s="45"/>
    </row>
    <row r="569" spans="1:5" ht="14.25">
      <c r="A569" s="190"/>
      <c r="B569" s="190"/>
      <c r="C569" s="190"/>
      <c r="D569" s="190"/>
      <c r="E569" s="209" t="s">
        <v>121</v>
      </c>
    </row>
    <row r="570" spans="1:8" ht="45" customHeight="1">
      <c r="A570" s="210" t="s">
        <v>37</v>
      </c>
      <c r="B570" s="210" t="s">
        <v>38</v>
      </c>
      <c r="C570" s="211" t="s">
        <v>141</v>
      </c>
      <c r="D570" s="277" t="s">
        <v>197</v>
      </c>
      <c r="E570" s="211" t="s">
        <v>142</v>
      </c>
      <c r="F570" s="60"/>
      <c r="G570" s="61"/>
      <c r="H570" s="61"/>
    </row>
    <row r="571" spans="1:8" ht="14.25" customHeight="1">
      <c r="A571" s="210">
        <v>1</v>
      </c>
      <c r="B571" s="210">
        <v>2</v>
      </c>
      <c r="C571" s="211">
        <v>3</v>
      </c>
      <c r="D571" s="211">
        <v>4</v>
      </c>
      <c r="E571" s="211">
        <v>5</v>
      </c>
      <c r="F571" s="60"/>
      <c r="G571" s="61"/>
      <c r="H571" s="61"/>
    </row>
    <row r="572" spans="1:8" ht="12.75" customHeight="1">
      <c r="A572" s="188">
        <v>1</v>
      </c>
      <c r="B572" s="205" t="str">
        <f>B528</f>
        <v>Ajmer</v>
      </c>
      <c r="C572" s="147">
        <v>2025.5226552000001</v>
      </c>
      <c r="D572" s="147">
        <v>35.44000000000017</v>
      </c>
      <c r="E572" s="212">
        <f aca="true" t="shared" si="46" ref="E572:E605">D572/C572</f>
        <v>0.01749671864149099</v>
      </c>
      <c r="F572" s="145"/>
      <c r="G572" s="30"/>
      <c r="H572" s="30"/>
    </row>
    <row r="573" spans="1:8" ht="12.75" customHeight="1">
      <c r="A573" s="188">
        <v>2</v>
      </c>
      <c r="B573" s="205" t="str">
        <f aca="true" t="shared" si="47" ref="B573:B604">B529</f>
        <v>Alwar</v>
      </c>
      <c r="C573" s="147">
        <v>2711.8423392</v>
      </c>
      <c r="D573" s="147">
        <v>45.93000000000001</v>
      </c>
      <c r="E573" s="212">
        <f t="shared" si="46"/>
        <v>0.016936825322061116</v>
      </c>
      <c r="F573" s="145"/>
      <c r="G573" s="30"/>
      <c r="H573" s="30"/>
    </row>
    <row r="574" spans="1:8" ht="12.75" customHeight="1">
      <c r="A574" s="188">
        <v>3</v>
      </c>
      <c r="B574" s="205" t="str">
        <f t="shared" si="47"/>
        <v>Banswara</v>
      </c>
      <c r="C574" s="147">
        <v>2442.3574032</v>
      </c>
      <c r="D574" s="147">
        <v>54.339999999999975</v>
      </c>
      <c r="E574" s="212">
        <f t="shared" si="46"/>
        <v>0.02224899596136224</v>
      </c>
      <c r="F574" s="145"/>
      <c r="G574" s="30"/>
      <c r="H574" s="30"/>
    </row>
    <row r="575" spans="1:8" ht="12.75" customHeight="1">
      <c r="A575" s="188">
        <v>4</v>
      </c>
      <c r="B575" s="205" t="str">
        <f t="shared" si="47"/>
        <v>Baran</v>
      </c>
      <c r="C575" s="147">
        <v>991.4529048</v>
      </c>
      <c r="D575" s="147">
        <v>39.51999999999995</v>
      </c>
      <c r="E575" s="212">
        <f t="shared" si="46"/>
        <v>0.03986069313899694</v>
      </c>
      <c r="F575" s="145"/>
      <c r="G575" s="30"/>
      <c r="H575" s="30"/>
    </row>
    <row r="576" spans="1:8" ht="12.75" customHeight="1">
      <c r="A576" s="188">
        <v>5</v>
      </c>
      <c r="B576" s="205" t="str">
        <f t="shared" si="47"/>
        <v>Barmer</v>
      </c>
      <c r="C576" s="147">
        <v>4170.240366399999</v>
      </c>
      <c r="D576" s="147">
        <v>458.65999999999997</v>
      </c>
      <c r="E576" s="212">
        <f t="shared" si="46"/>
        <v>0.1099840679917313</v>
      </c>
      <c r="F576" s="145"/>
      <c r="G576" s="30"/>
      <c r="H576" s="30"/>
    </row>
    <row r="577" spans="1:8" ht="12.75" customHeight="1">
      <c r="A577" s="188">
        <v>6</v>
      </c>
      <c r="B577" s="205" t="str">
        <f t="shared" si="47"/>
        <v>Bharatpur</v>
      </c>
      <c r="C577" s="147">
        <v>1828.0493592000003</v>
      </c>
      <c r="D577" s="147">
        <v>72.27999999999986</v>
      </c>
      <c r="E577" s="212">
        <f t="shared" si="46"/>
        <v>0.03953941376705024</v>
      </c>
      <c r="F577" s="145"/>
      <c r="G577" s="30"/>
      <c r="H577" s="30"/>
    </row>
    <row r="578" spans="1:8" ht="12.75" customHeight="1">
      <c r="A578" s="188">
        <v>7</v>
      </c>
      <c r="B578" s="205" t="str">
        <f t="shared" si="47"/>
        <v>Bhilwara</v>
      </c>
      <c r="C578" s="147">
        <v>2495.3012016000002</v>
      </c>
      <c r="D578" s="147">
        <v>129.28000000000003</v>
      </c>
      <c r="E578" s="212">
        <f t="shared" si="46"/>
        <v>0.05180937672658716</v>
      </c>
      <c r="F578" s="145"/>
      <c r="G578" s="30"/>
      <c r="H578" s="30"/>
    </row>
    <row r="579" spans="1:8" ht="12.75" customHeight="1">
      <c r="A579" s="188">
        <v>8</v>
      </c>
      <c r="B579" s="205" t="str">
        <f t="shared" si="47"/>
        <v>Bikaner</v>
      </c>
      <c r="C579" s="147">
        <v>1671.7835768</v>
      </c>
      <c r="D579" s="147">
        <v>78.0499999999999</v>
      </c>
      <c r="E579" s="212">
        <f t="shared" si="46"/>
        <v>0.04668666511809933</v>
      </c>
      <c r="F579" s="145"/>
      <c r="G579" s="30"/>
      <c r="H579" s="30"/>
    </row>
    <row r="580" spans="1:8" ht="12.75" customHeight="1">
      <c r="A580" s="188">
        <v>9</v>
      </c>
      <c r="B580" s="205" t="str">
        <f t="shared" si="47"/>
        <v>Bundi</v>
      </c>
      <c r="C580" s="147">
        <v>975.5568912000001</v>
      </c>
      <c r="D580" s="147">
        <v>47.24000000000001</v>
      </c>
      <c r="E580" s="212">
        <f t="shared" si="46"/>
        <v>0.04842362390766535</v>
      </c>
      <c r="F580" s="145"/>
      <c r="G580" s="30"/>
      <c r="H580" s="30"/>
    </row>
    <row r="581" spans="1:8" ht="12.75" customHeight="1">
      <c r="A581" s="188">
        <v>10</v>
      </c>
      <c r="B581" s="205" t="str">
        <f t="shared" si="47"/>
        <v>Chittorgarh</v>
      </c>
      <c r="C581" s="147">
        <v>1401.4074144</v>
      </c>
      <c r="D581" s="147">
        <v>60.58000000000004</v>
      </c>
      <c r="E581" s="212">
        <f t="shared" si="46"/>
        <v>0.04322797166442623</v>
      </c>
      <c r="F581" s="145"/>
      <c r="G581" s="30"/>
      <c r="H581" s="30"/>
    </row>
    <row r="582" spans="1:8" ht="12.75" customHeight="1">
      <c r="A582" s="188">
        <v>11</v>
      </c>
      <c r="B582" s="205" t="str">
        <f t="shared" si="47"/>
        <v>Churu</v>
      </c>
      <c r="C582" s="147">
        <v>1570.1884016</v>
      </c>
      <c r="D582" s="147">
        <v>60.16999999999996</v>
      </c>
      <c r="E582" s="212">
        <f t="shared" si="46"/>
        <v>0.038320242296203164</v>
      </c>
      <c r="F582" s="145"/>
      <c r="G582" s="30"/>
      <c r="H582" s="30"/>
    </row>
    <row r="583" spans="1:8" ht="12.75" customHeight="1">
      <c r="A583" s="188">
        <v>12</v>
      </c>
      <c r="B583" s="205" t="str">
        <f t="shared" si="47"/>
        <v>Dausa</v>
      </c>
      <c r="C583" s="147">
        <v>1206.7966271999999</v>
      </c>
      <c r="D583" s="147">
        <v>100.10999999999999</v>
      </c>
      <c r="E583" s="212">
        <f t="shared" si="46"/>
        <v>0.08295515395354926</v>
      </c>
      <c r="F583" s="145"/>
      <c r="G583" s="30"/>
      <c r="H583" s="30"/>
    </row>
    <row r="584" spans="1:8" ht="12.75" customHeight="1">
      <c r="A584" s="188">
        <v>13</v>
      </c>
      <c r="B584" s="205" t="str">
        <f t="shared" si="47"/>
        <v>Dholpur</v>
      </c>
      <c r="C584" s="147">
        <v>1275.3196368</v>
      </c>
      <c r="D584" s="147">
        <v>128.01</v>
      </c>
      <c r="E584" s="212">
        <f t="shared" si="46"/>
        <v>0.10037483647722972</v>
      </c>
      <c r="F584" s="145"/>
      <c r="G584" s="30"/>
      <c r="H584" s="30"/>
    </row>
    <row r="585" spans="1:8" ht="12.75" customHeight="1">
      <c r="A585" s="188">
        <v>14</v>
      </c>
      <c r="B585" s="205" t="str">
        <f t="shared" si="47"/>
        <v>Dungarpur</v>
      </c>
      <c r="C585" s="147">
        <v>1903.0620176</v>
      </c>
      <c r="D585" s="147">
        <v>59.089999999999975</v>
      </c>
      <c r="E585" s="212">
        <f t="shared" si="46"/>
        <v>0.031049960250123576</v>
      </c>
      <c r="F585" s="145"/>
      <c r="G585" s="30"/>
      <c r="H585" s="30"/>
    </row>
    <row r="586" spans="1:8" ht="12.75" customHeight="1">
      <c r="A586" s="188">
        <v>15</v>
      </c>
      <c r="B586" s="205" t="str">
        <f t="shared" si="47"/>
        <v>Ganganagar</v>
      </c>
      <c r="C586" s="147">
        <v>1271.2855952</v>
      </c>
      <c r="D586" s="147">
        <v>68.17999999999995</v>
      </c>
      <c r="E586" s="212">
        <f t="shared" si="46"/>
        <v>0.05363075005130834</v>
      </c>
      <c r="F586" s="145"/>
      <c r="G586" s="30"/>
      <c r="H586" s="30"/>
    </row>
    <row r="587" spans="1:8" ht="12.75" customHeight="1">
      <c r="A587" s="188">
        <v>16</v>
      </c>
      <c r="B587" s="205" t="str">
        <f t="shared" si="47"/>
        <v>Hanumangarh</v>
      </c>
      <c r="C587" s="147">
        <v>1139.3157952000001</v>
      </c>
      <c r="D587" s="147">
        <v>62.66</v>
      </c>
      <c r="E587" s="212">
        <f t="shared" si="46"/>
        <v>0.05499792091357814</v>
      </c>
      <c r="F587" s="145"/>
      <c r="G587" s="30"/>
      <c r="H587" s="30"/>
    </row>
    <row r="588" spans="1:8" ht="12.75" customHeight="1">
      <c r="A588" s="188">
        <v>17</v>
      </c>
      <c r="B588" s="205" t="str">
        <f t="shared" si="47"/>
        <v>Jaipur</v>
      </c>
      <c r="C588" s="147">
        <v>2837.313236</v>
      </c>
      <c r="D588" s="147">
        <v>192.56</v>
      </c>
      <c r="E588" s="212">
        <f t="shared" si="46"/>
        <v>0.0678670220674923</v>
      </c>
      <c r="F588" s="145"/>
      <c r="G588" s="30"/>
      <c r="H588" s="30"/>
    </row>
    <row r="589" spans="1:9" ht="12.75" customHeight="1">
      <c r="A589" s="188">
        <v>18</v>
      </c>
      <c r="B589" s="205" t="str">
        <f t="shared" si="47"/>
        <v>Jaiselmer</v>
      </c>
      <c r="C589" s="160">
        <v>992.0667712000002</v>
      </c>
      <c r="D589" s="160">
        <v>334.36</v>
      </c>
      <c r="E589" s="212">
        <f t="shared" si="46"/>
        <v>0.3370337659788357</v>
      </c>
      <c r="F589" s="145"/>
      <c r="G589" s="30"/>
      <c r="H589" s="30"/>
      <c r="I589" s="9" t="s">
        <v>12</v>
      </c>
    </row>
    <row r="590" spans="1:8" ht="12.75" customHeight="1">
      <c r="A590" s="188">
        <v>19</v>
      </c>
      <c r="B590" s="205" t="str">
        <f t="shared" si="47"/>
        <v>Jalore</v>
      </c>
      <c r="C590" s="160">
        <v>1790.4772608</v>
      </c>
      <c r="D590" s="160">
        <v>147.42999999999995</v>
      </c>
      <c r="E590" s="212">
        <f t="shared" si="46"/>
        <v>0.08234117418175253</v>
      </c>
      <c r="F590" s="145"/>
      <c r="G590" s="30" t="s">
        <v>12</v>
      </c>
      <c r="H590" s="30"/>
    </row>
    <row r="591" spans="1:8" ht="12.75" customHeight="1">
      <c r="A591" s="188">
        <v>20</v>
      </c>
      <c r="B591" s="205" t="str">
        <f t="shared" si="47"/>
        <v>Jhalawar</v>
      </c>
      <c r="C591" s="160">
        <v>1365.3128544</v>
      </c>
      <c r="D591" s="160">
        <v>246.37999999999997</v>
      </c>
      <c r="E591" s="212">
        <f t="shared" si="46"/>
        <v>0.1804568082736422</v>
      </c>
      <c r="F591" s="145"/>
      <c r="G591" s="30"/>
      <c r="H591" s="30"/>
    </row>
    <row r="592" spans="1:8" ht="12.75" customHeight="1">
      <c r="A592" s="188">
        <v>21</v>
      </c>
      <c r="B592" s="205" t="str">
        <f t="shared" si="47"/>
        <v>Jhunjhunu</v>
      </c>
      <c r="C592" s="160">
        <v>974.97936</v>
      </c>
      <c r="D592" s="160">
        <v>110.94999999999999</v>
      </c>
      <c r="E592" s="212">
        <f t="shared" si="46"/>
        <v>0.11379728079576985</v>
      </c>
      <c r="F592" s="145"/>
      <c r="G592" s="30"/>
      <c r="H592" s="30"/>
    </row>
    <row r="593" spans="1:8" ht="12.75" customHeight="1">
      <c r="A593" s="188">
        <v>22</v>
      </c>
      <c r="B593" s="205" t="str">
        <f t="shared" si="47"/>
        <v>Jodhpur</v>
      </c>
      <c r="C593" s="160">
        <v>2718.4241264</v>
      </c>
      <c r="D593" s="160">
        <v>179.36</v>
      </c>
      <c r="E593" s="212">
        <f t="shared" si="46"/>
        <v>0.0659794026466083</v>
      </c>
      <c r="F593" s="145"/>
      <c r="G593" s="30"/>
      <c r="H593" s="30"/>
    </row>
    <row r="594" spans="1:8" ht="12.75" customHeight="1">
      <c r="A594" s="188">
        <v>23</v>
      </c>
      <c r="B594" s="205" t="str">
        <f t="shared" si="47"/>
        <v>Karauli</v>
      </c>
      <c r="C594" s="160">
        <v>1139.8091328</v>
      </c>
      <c r="D594" s="160">
        <v>71.88999999999999</v>
      </c>
      <c r="E594" s="212">
        <f t="shared" si="46"/>
        <v>0.0630719634816388</v>
      </c>
      <c r="F594" s="145"/>
      <c r="G594" s="30"/>
      <c r="H594" s="30"/>
    </row>
    <row r="595" spans="1:8" ht="12.75" customHeight="1">
      <c r="A595" s="188">
        <v>24</v>
      </c>
      <c r="B595" s="205" t="str">
        <f t="shared" si="47"/>
        <v>Kota</v>
      </c>
      <c r="C595" s="160">
        <v>917.1184344000001</v>
      </c>
      <c r="D595" s="160">
        <v>215.06</v>
      </c>
      <c r="E595" s="212">
        <f t="shared" si="46"/>
        <v>0.2344953409869001</v>
      </c>
      <c r="F595" s="145"/>
      <c r="G595" s="30"/>
      <c r="H595" s="30"/>
    </row>
    <row r="596" spans="1:8" ht="12.75" customHeight="1">
      <c r="A596" s="188">
        <v>25</v>
      </c>
      <c r="B596" s="205" t="str">
        <f t="shared" si="47"/>
        <v>Nagaur</v>
      </c>
      <c r="C596" s="160">
        <v>2414.919104</v>
      </c>
      <c r="D596" s="160">
        <v>223.5199999999998</v>
      </c>
      <c r="E596" s="212">
        <f t="shared" si="46"/>
        <v>0.09255796586716629</v>
      </c>
      <c r="F596" s="145"/>
      <c r="G596" s="30"/>
      <c r="H596" s="30"/>
    </row>
    <row r="597" spans="1:8" ht="12.75" customHeight="1">
      <c r="A597" s="188">
        <v>26</v>
      </c>
      <c r="B597" s="205" t="str">
        <f t="shared" si="47"/>
        <v>Pali</v>
      </c>
      <c r="C597" s="160">
        <v>1755.6277752</v>
      </c>
      <c r="D597" s="160">
        <v>101.38999999999999</v>
      </c>
      <c r="E597" s="212">
        <f t="shared" si="46"/>
        <v>0.05775142170352693</v>
      </c>
      <c r="F597" s="145"/>
      <c r="G597" s="30"/>
      <c r="H597" s="30"/>
    </row>
    <row r="598" spans="1:8" ht="12.75" customHeight="1">
      <c r="A598" s="188">
        <v>27</v>
      </c>
      <c r="B598" s="205" t="str">
        <f t="shared" si="47"/>
        <v>Partapgarh</v>
      </c>
      <c r="C598" s="160">
        <v>1082.780424</v>
      </c>
      <c r="D598" s="160">
        <v>41.430000000000064</v>
      </c>
      <c r="E598" s="212">
        <f t="shared" si="46"/>
        <v>0.03826260530916291</v>
      </c>
      <c r="F598" s="145"/>
      <c r="G598" s="30"/>
      <c r="H598" s="30"/>
    </row>
    <row r="599" spans="1:8" ht="12.75" customHeight="1">
      <c r="A599" s="188">
        <v>28</v>
      </c>
      <c r="B599" s="205" t="str">
        <f t="shared" si="47"/>
        <v>Rajsamand</v>
      </c>
      <c r="C599" s="160">
        <v>1253.2032623999999</v>
      </c>
      <c r="D599" s="160">
        <v>139.79999999999998</v>
      </c>
      <c r="E599" s="212">
        <f t="shared" si="46"/>
        <v>0.11155413027912973</v>
      </c>
      <c r="F599" s="145"/>
      <c r="G599" s="30"/>
      <c r="H599" s="30"/>
    </row>
    <row r="600" spans="1:8" ht="12.75" customHeight="1">
      <c r="A600" s="188">
        <v>29</v>
      </c>
      <c r="B600" s="205" t="str">
        <f t="shared" si="47"/>
        <v>S.Madhopur</v>
      </c>
      <c r="C600" s="160">
        <v>1143.5842023999999</v>
      </c>
      <c r="D600" s="160">
        <v>131.86999999999995</v>
      </c>
      <c r="E600" s="212">
        <f t="shared" si="46"/>
        <v>0.11531289057967838</v>
      </c>
      <c r="F600" s="145"/>
      <c r="G600" s="30"/>
      <c r="H600" s="30"/>
    </row>
    <row r="601" spans="1:8" ht="12.75" customHeight="1">
      <c r="A601" s="188">
        <v>30</v>
      </c>
      <c r="B601" s="205" t="str">
        <f t="shared" si="47"/>
        <v>Sikar</v>
      </c>
      <c r="C601" s="160">
        <v>1468.8954024</v>
      </c>
      <c r="D601" s="160">
        <v>46.789999999999964</v>
      </c>
      <c r="E601" s="212">
        <f t="shared" si="46"/>
        <v>0.031853867827178625</v>
      </c>
      <c r="F601" s="145"/>
      <c r="G601" s="30"/>
      <c r="H601" s="30"/>
    </row>
    <row r="602" spans="1:8" ht="12.75" customHeight="1">
      <c r="A602" s="188">
        <v>31</v>
      </c>
      <c r="B602" s="205" t="str">
        <f t="shared" si="47"/>
        <v>Sirohi</v>
      </c>
      <c r="C602" s="160">
        <v>917.2941744</v>
      </c>
      <c r="D602" s="160">
        <v>139.88999999999996</v>
      </c>
      <c r="E602" s="212">
        <f t="shared" si="46"/>
        <v>0.1525028762899336</v>
      </c>
      <c r="F602" s="145"/>
      <c r="G602" s="30"/>
      <c r="H602" s="30"/>
    </row>
    <row r="603" spans="1:8" ht="12.75" customHeight="1">
      <c r="A603" s="188">
        <v>32</v>
      </c>
      <c r="B603" s="205" t="str">
        <f t="shared" si="47"/>
        <v>Tonk</v>
      </c>
      <c r="C603" s="160">
        <v>974.7106944000001</v>
      </c>
      <c r="D603" s="160">
        <v>161.76000000000008</v>
      </c>
      <c r="E603" s="212">
        <f t="shared" si="46"/>
        <v>0.16595693566240619</v>
      </c>
      <c r="F603" s="145"/>
      <c r="G603" s="30"/>
      <c r="H603" s="30"/>
    </row>
    <row r="604" spans="1:8" ht="12.75" customHeight="1">
      <c r="A604" s="188">
        <v>33</v>
      </c>
      <c r="B604" s="205" t="str">
        <f t="shared" si="47"/>
        <v>Udaipur</v>
      </c>
      <c r="C604" s="160">
        <v>3353.404908</v>
      </c>
      <c r="D604" s="160">
        <v>60.00000000000023</v>
      </c>
      <c r="E604" s="212">
        <f t="shared" si="46"/>
        <v>0.01789226223676781</v>
      </c>
      <c r="F604" s="145"/>
      <c r="G604" s="30"/>
      <c r="H604" s="30"/>
    </row>
    <row r="605" spans="1:8" ht="12.75" customHeight="1">
      <c r="A605" s="32"/>
      <c r="B605" s="1" t="s">
        <v>27</v>
      </c>
      <c r="C605" s="161">
        <f>SUM(C572:C604)</f>
        <v>56179.40330879999</v>
      </c>
      <c r="D605" s="161">
        <f>SUM(D572:D604)</f>
        <v>4043.9799999999996</v>
      </c>
      <c r="E605" s="271">
        <f t="shared" si="46"/>
        <v>0.07198332060900595</v>
      </c>
      <c r="F605" s="40"/>
      <c r="G605" s="367"/>
      <c r="H605" s="30"/>
    </row>
    <row r="606" spans="1:8" ht="14.25">
      <c r="A606" s="90"/>
      <c r="B606" s="70"/>
      <c r="C606" s="91"/>
      <c r="D606" s="91"/>
      <c r="E606" s="92"/>
      <c r="F606" s="73"/>
      <c r="G606" s="93"/>
      <c r="H606" s="93"/>
    </row>
    <row r="607" spans="1:8" ht="14.25">
      <c r="A607" s="8" t="s">
        <v>174</v>
      </c>
      <c r="B607" s="45"/>
      <c r="C607" s="55"/>
      <c r="D607" s="45"/>
      <c r="E607" s="45"/>
      <c r="F607" s="45"/>
      <c r="G607" s="93"/>
      <c r="H607" s="93"/>
    </row>
    <row r="608" spans="1:5" ht="14.25">
      <c r="A608" s="45"/>
      <c r="B608" s="45"/>
      <c r="C608" s="45"/>
      <c r="D608" s="45"/>
      <c r="E608" s="56" t="s">
        <v>121</v>
      </c>
    </row>
    <row r="609" spans="1:8" ht="51" customHeight="1">
      <c r="A609" s="57" t="s">
        <v>37</v>
      </c>
      <c r="B609" s="57" t="s">
        <v>38</v>
      </c>
      <c r="C609" s="58" t="s">
        <v>141</v>
      </c>
      <c r="D609" s="58" t="s">
        <v>198</v>
      </c>
      <c r="E609" s="58" t="s">
        <v>138</v>
      </c>
      <c r="F609" s="60"/>
      <c r="G609" s="61"/>
      <c r="H609" s="61"/>
    </row>
    <row r="610" spans="1:8" ht="18" customHeight="1">
      <c r="A610" s="57">
        <v>1</v>
      </c>
      <c r="B610" s="57">
        <v>2</v>
      </c>
      <c r="C610" s="58">
        <v>3</v>
      </c>
      <c r="D610" s="58">
        <v>4</v>
      </c>
      <c r="E610" s="58">
        <v>5</v>
      </c>
      <c r="F610" s="60"/>
      <c r="G610" s="61"/>
      <c r="H610" s="61"/>
    </row>
    <row r="611" spans="1:8" ht="12.75" customHeight="1">
      <c r="A611" s="17">
        <v>1</v>
      </c>
      <c r="B611" s="205" t="str">
        <f>B572</f>
        <v>Ajmer</v>
      </c>
      <c r="C611" s="160">
        <f>C572</f>
        <v>2025.5226552000001</v>
      </c>
      <c r="D611" s="160">
        <f>F654-D698</f>
        <v>-198.93628297459622</v>
      </c>
      <c r="E611" s="150">
        <f aca="true" t="shared" si="48" ref="E611:E644">D611/C611</f>
        <v>-0.09821479037219322</v>
      </c>
      <c r="F611" s="145"/>
      <c r="G611" s="30"/>
      <c r="H611" s="30"/>
    </row>
    <row r="612" spans="1:8" ht="12.75" customHeight="1">
      <c r="A612" s="17">
        <v>2</v>
      </c>
      <c r="B612" s="205" t="str">
        <f aca="true" t="shared" si="49" ref="B612:C643">B573</f>
        <v>Alwar</v>
      </c>
      <c r="C612" s="160">
        <f t="shared" si="49"/>
        <v>2711.8423392</v>
      </c>
      <c r="D612" s="160">
        <f aca="true" t="shared" si="50" ref="D612:D643">F655-D699</f>
        <v>-812.3057931766484</v>
      </c>
      <c r="E612" s="150">
        <f t="shared" si="48"/>
        <v>-0.29954019871829296</v>
      </c>
      <c r="F612" s="145"/>
      <c r="G612" s="30"/>
      <c r="H612" s="30"/>
    </row>
    <row r="613" spans="1:8" ht="12.75" customHeight="1">
      <c r="A613" s="17">
        <v>3</v>
      </c>
      <c r="B613" s="205" t="str">
        <f t="shared" si="49"/>
        <v>Banswara</v>
      </c>
      <c r="C613" s="160">
        <f t="shared" si="49"/>
        <v>2442.3574032</v>
      </c>
      <c r="D613" s="160">
        <f t="shared" si="50"/>
        <v>-1122.796990146495</v>
      </c>
      <c r="E613" s="150">
        <f t="shared" si="48"/>
        <v>-0.4597185443356471</v>
      </c>
      <c r="F613" s="145"/>
      <c r="G613" s="30"/>
      <c r="H613" s="30"/>
    </row>
    <row r="614" spans="1:8" ht="12.75" customHeight="1">
      <c r="A614" s="17">
        <v>4</v>
      </c>
      <c r="B614" s="205" t="str">
        <f t="shared" si="49"/>
        <v>Baran</v>
      </c>
      <c r="C614" s="160">
        <f t="shared" si="49"/>
        <v>991.4529048</v>
      </c>
      <c r="D614" s="160">
        <f t="shared" si="50"/>
        <v>-293.93126157023016</v>
      </c>
      <c r="E614" s="150">
        <f t="shared" si="48"/>
        <v>-0.29646517766723696</v>
      </c>
      <c r="F614" s="145"/>
      <c r="G614" s="30"/>
      <c r="H614" s="30"/>
    </row>
    <row r="615" spans="1:8" ht="12.75" customHeight="1">
      <c r="A615" s="17">
        <v>5</v>
      </c>
      <c r="B615" s="205" t="str">
        <f t="shared" si="49"/>
        <v>Barmer</v>
      </c>
      <c r="C615" s="160">
        <f t="shared" si="49"/>
        <v>4170.240366399999</v>
      </c>
      <c r="D615" s="160">
        <f t="shared" si="50"/>
        <v>-513.1783724974648</v>
      </c>
      <c r="E615" s="150">
        <f t="shared" si="48"/>
        <v>-0.12305726466804863</v>
      </c>
      <c r="F615" s="145"/>
      <c r="G615" s="30"/>
      <c r="H615" s="30"/>
    </row>
    <row r="616" spans="1:8" ht="12.75" customHeight="1">
      <c r="A616" s="17">
        <v>6</v>
      </c>
      <c r="B616" s="205" t="str">
        <f t="shared" si="49"/>
        <v>Bharatpur</v>
      </c>
      <c r="C616" s="160">
        <f t="shared" si="49"/>
        <v>1828.0493592000003</v>
      </c>
      <c r="D616" s="160">
        <f t="shared" si="50"/>
        <v>151.01686943689947</v>
      </c>
      <c r="E616" s="150">
        <f t="shared" si="48"/>
        <v>0.08261093644812097</v>
      </c>
      <c r="F616" s="145"/>
      <c r="G616" s="30"/>
      <c r="H616" s="30"/>
    </row>
    <row r="617" spans="1:8" ht="12.75" customHeight="1">
      <c r="A617" s="17">
        <v>7</v>
      </c>
      <c r="B617" s="205" t="str">
        <f t="shared" si="49"/>
        <v>Bhilwara</v>
      </c>
      <c r="C617" s="160">
        <f t="shared" si="49"/>
        <v>2495.3012016000002</v>
      </c>
      <c r="D617" s="160">
        <f t="shared" si="50"/>
        <v>-778.8216237331715</v>
      </c>
      <c r="E617" s="150">
        <f t="shared" si="48"/>
        <v>-0.3121152761974334</v>
      </c>
      <c r="F617" s="145"/>
      <c r="G617" s="30"/>
      <c r="H617" s="30"/>
    </row>
    <row r="618" spans="1:8" ht="12.75" customHeight="1">
      <c r="A618" s="17">
        <v>8</v>
      </c>
      <c r="B618" s="205" t="str">
        <f t="shared" si="49"/>
        <v>Bikaner</v>
      </c>
      <c r="C618" s="160">
        <f t="shared" si="49"/>
        <v>1671.7835768</v>
      </c>
      <c r="D618" s="160">
        <f t="shared" si="50"/>
        <v>-433.138673152529</v>
      </c>
      <c r="E618" s="150">
        <f t="shared" si="48"/>
        <v>-0.2590877666005129</v>
      </c>
      <c r="F618" s="145"/>
      <c r="G618" s="30"/>
      <c r="H618" s="30"/>
    </row>
    <row r="619" spans="1:8" ht="12.75" customHeight="1">
      <c r="A619" s="17">
        <v>9</v>
      </c>
      <c r="B619" s="205" t="str">
        <f t="shared" si="49"/>
        <v>Bundi</v>
      </c>
      <c r="C619" s="160">
        <f t="shared" si="49"/>
        <v>975.5568912000001</v>
      </c>
      <c r="D619" s="160">
        <f t="shared" si="50"/>
        <v>-62.49857841543121</v>
      </c>
      <c r="E619" s="150">
        <f t="shared" si="48"/>
        <v>-0.06406451430890288</v>
      </c>
      <c r="F619" s="145"/>
      <c r="G619" s="30"/>
      <c r="H619" s="30"/>
    </row>
    <row r="620" spans="1:8" ht="12.75" customHeight="1">
      <c r="A620" s="17">
        <v>10</v>
      </c>
      <c r="B620" s="205" t="str">
        <f t="shared" si="49"/>
        <v>Chittorgarh</v>
      </c>
      <c r="C620" s="160">
        <f t="shared" si="49"/>
        <v>1401.4074144</v>
      </c>
      <c r="D620" s="160">
        <f t="shared" si="50"/>
        <v>-93.85487985145028</v>
      </c>
      <c r="E620" s="150">
        <f t="shared" si="48"/>
        <v>-0.06697187333751434</v>
      </c>
      <c r="F620" s="145"/>
      <c r="G620" s="30"/>
      <c r="H620" s="30"/>
    </row>
    <row r="621" spans="1:8" ht="12.75" customHeight="1">
      <c r="A621" s="17">
        <v>11</v>
      </c>
      <c r="B621" s="205" t="str">
        <f t="shared" si="49"/>
        <v>Churu</v>
      </c>
      <c r="C621" s="160">
        <f t="shared" si="49"/>
        <v>1570.1884016</v>
      </c>
      <c r="D621" s="160">
        <f t="shared" si="50"/>
        <v>-158.14062868591827</v>
      </c>
      <c r="E621" s="150">
        <f t="shared" si="48"/>
        <v>-0.10071442925242295</v>
      </c>
      <c r="F621" s="145"/>
      <c r="G621" s="30"/>
      <c r="H621" s="30"/>
    </row>
    <row r="622" spans="1:8" ht="12.75" customHeight="1">
      <c r="A622" s="17">
        <v>12</v>
      </c>
      <c r="B622" s="205" t="str">
        <f t="shared" si="49"/>
        <v>Dausa</v>
      </c>
      <c r="C622" s="160">
        <f t="shared" si="49"/>
        <v>1206.7966271999999</v>
      </c>
      <c r="D622" s="160">
        <f t="shared" si="50"/>
        <v>-86.74080628998945</v>
      </c>
      <c r="E622" s="150">
        <f t="shared" si="48"/>
        <v>-0.07187690480312726</v>
      </c>
      <c r="F622" s="145"/>
      <c r="G622" s="30"/>
      <c r="H622" s="30"/>
    </row>
    <row r="623" spans="1:8" ht="12.75" customHeight="1">
      <c r="A623" s="17">
        <v>13</v>
      </c>
      <c r="B623" s="205" t="str">
        <f t="shared" si="49"/>
        <v>Dholpur</v>
      </c>
      <c r="C623" s="160">
        <f t="shared" si="49"/>
        <v>1275.3196368</v>
      </c>
      <c r="D623" s="160">
        <f t="shared" si="50"/>
        <v>134.5701406454184</v>
      </c>
      <c r="E623" s="150">
        <f t="shared" si="48"/>
        <v>0.10551875526913271</v>
      </c>
      <c r="F623" s="145"/>
      <c r="G623" s="30"/>
      <c r="H623" s="30"/>
    </row>
    <row r="624" spans="1:8" ht="12.75" customHeight="1">
      <c r="A624" s="17">
        <v>14</v>
      </c>
      <c r="B624" s="205" t="str">
        <f t="shared" si="49"/>
        <v>Dungarpur</v>
      </c>
      <c r="C624" s="160">
        <f t="shared" si="49"/>
        <v>1903.0620176</v>
      </c>
      <c r="D624" s="160">
        <f t="shared" si="50"/>
        <v>-137.71945093675936</v>
      </c>
      <c r="E624" s="150">
        <f t="shared" si="48"/>
        <v>-0.07236729526578481</v>
      </c>
      <c r="F624" s="145"/>
      <c r="G624" s="30"/>
      <c r="H624" s="30"/>
    </row>
    <row r="625" spans="1:8" ht="12.75" customHeight="1">
      <c r="A625" s="17">
        <v>15</v>
      </c>
      <c r="B625" s="205" t="str">
        <f t="shared" si="49"/>
        <v>Ganganagar</v>
      </c>
      <c r="C625" s="160">
        <f t="shared" si="49"/>
        <v>1271.2855952</v>
      </c>
      <c r="D625" s="160">
        <f t="shared" si="50"/>
        <v>142.83447997665826</v>
      </c>
      <c r="E625" s="150">
        <f t="shared" si="48"/>
        <v>0.11235436043321752</v>
      </c>
      <c r="F625" s="145"/>
      <c r="G625" s="30"/>
      <c r="H625" s="30"/>
    </row>
    <row r="626" spans="1:8" ht="12.75" customHeight="1">
      <c r="A626" s="17">
        <v>16</v>
      </c>
      <c r="B626" s="205" t="str">
        <f t="shared" si="49"/>
        <v>Hanumangarh</v>
      </c>
      <c r="C626" s="160">
        <f t="shared" si="49"/>
        <v>1139.3157952000001</v>
      </c>
      <c r="D626" s="160">
        <f t="shared" si="50"/>
        <v>-244.35050030789625</v>
      </c>
      <c r="E626" s="150">
        <f t="shared" si="48"/>
        <v>-0.21447126541855938</v>
      </c>
      <c r="F626" s="145"/>
      <c r="G626" s="30"/>
      <c r="H626" s="30"/>
    </row>
    <row r="627" spans="1:8" ht="12.75" customHeight="1">
      <c r="A627" s="17">
        <v>17</v>
      </c>
      <c r="B627" s="205" t="str">
        <f t="shared" si="49"/>
        <v>Jaipur</v>
      </c>
      <c r="C627" s="160">
        <f t="shared" si="49"/>
        <v>2837.313236</v>
      </c>
      <c r="D627" s="160">
        <f t="shared" si="50"/>
        <v>224.95184722203294</v>
      </c>
      <c r="E627" s="150">
        <f t="shared" si="48"/>
        <v>0.07928340246957243</v>
      </c>
      <c r="F627" s="145"/>
      <c r="G627" s="30"/>
      <c r="H627" s="30"/>
    </row>
    <row r="628" spans="1:9" ht="12.75" customHeight="1">
      <c r="A628" s="17">
        <v>18</v>
      </c>
      <c r="B628" s="205" t="str">
        <f t="shared" si="49"/>
        <v>Jaiselmer</v>
      </c>
      <c r="C628" s="160">
        <f t="shared" si="49"/>
        <v>992.0667712000002</v>
      </c>
      <c r="D628" s="160">
        <f t="shared" si="50"/>
        <v>540.7508462553105</v>
      </c>
      <c r="E628" s="150">
        <f t="shared" si="48"/>
        <v>0.5450750513508484</v>
      </c>
      <c r="F628" s="145"/>
      <c r="G628" s="30"/>
      <c r="H628" s="30"/>
      <c r="I628" s="9" t="s">
        <v>12</v>
      </c>
    </row>
    <row r="629" spans="1:8" ht="12.75" customHeight="1">
      <c r="A629" s="17">
        <v>19</v>
      </c>
      <c r="B629" s="205" t="str">
        <f t="shared" si="49"/>
        <v>Jalore</v>
      </c>
      <c r="C629" s="160">
        <f t="shared" si="49"/>
        <v>1790.4772608</v>
      </c>
      <c r="D629" s="160">
        <f t="shared" si="50"/>
        <v>78.12796618496532</v>
      </c>
      <c r="E629" s="150">
        <f t="shared" si="48"/>
        <v>0.043635274178269706</v>
      </c>
      <c r="F629" s="145"/>
      <c r="G629" s="30"/>
      <c r="H629" s="30"/>
    </row>
    <row r="630" spans="1:8" ht="12.75" customHeight="1">
      <c r="A630" s="17">
        <v>20</v>
      </c>
      <c r="B630" s="205" t="str">
        <f t="shared" si="49"/>
        <v>Jhalawar</v>
      </c>
      <c r="C630" s="160">
        <f t="shared" si="49"/>
        <v>1365.3128544</v>
      </c>
      <c r="D630" s="160">
        <f t="shared" si="50"/>
        <v>246.20366257949604</v>
      </c>
      <c r="E630" s="150">
        <f t="shared" si="48"/>
        <v>0.1803276529522551</v>
      </c>
      <c r="F630" s="145"/>
      <c r="G630" s="30"/>
      <c r="H630" s="30"/>
    </row>
    <row r="631" spans="1:8" ht="12.75" customHeight="1">
      <c r="A631" s="17">
        <v>21</v>
      </c>
      <c r="B631" s="205" t="str">
        <f t="shared" si="49"/>
        <v>Jhunjhunu</v>
      </c>
      <c r="C631" s="160">
        <f t="shared" si="49"/>
        <v>974.97936</v>
      </c>
      <c r="D631" s="160">
        <f t="shared" si="50"/>
        <v>406.9315127724532</v>
      </c>
      <c r="E631" s="150">
        <f t="shared" si="48"/>
        <v>0.41737448962248097</v>
      </c>
      <c r="F631" s="145"/>
      <c r="G631" s="30"/>
      <c r="H631" s="30"/>
    </row>
    <row r="632" spans="1:8" ht="12.75" customHeight="1">
      <c r="A632" s="17">
        <v>22</v>
      </c>
      <c r="B632" s="205" t="str">
        <f t="shared" si="49"/>
        <v>Jodhpur</v>
      </c>
      <c r="C632" s="160">
        <f t="shared" si="49"/>
        <v>2718.4241264</v>
      </c>
      <c r="D632" s="160">
        <f t="shared" si="50"/>
        <v>-433.76616302627554</v>
      </c>
      <c r="E632" s="150">
        <f t="shared" si="48"/>
        <v>-0.15956530065112046</v>
      </c>
      <c r="F632" s="145"/>
      <c r="G632" s="30"/>
      <c r="H632" s="30"/>
    </row>
    <row r="633" spans="1:8" ht="12.75" customHeight="1">
      <c r="A633" s="17">
        <v>23</v>
      </c>
      <c r="B633" s="205" t="str">
        <f t="shared" si="49"/>
        <v>Karauli</v>
      </c>
      <c r="C633" s="160">
        <f t="shared" si="49"/>
        <v>1139.8091328</v>
      </c>
      <c r="D633" s="160">
        <f t="shared" si="50"/>
        <v>-12.49359723895327</v>
      </c>
      <c r="E633" s="150">
        <f t="shared" si="48"/>
        <v>-0.010961131016964309</v>
      </c>
      <c r="F633" s="145"/>
      <c r="G633" s="30"/>
      <c r="H633" s="30"/>
    </row>
    <row r="634" spans="1:8" ht="12.75" customHeight="1">
      <c r="A634" s="17">
        <v>24</v>
      </c>
      <c r="B634" s="205" t="str">
        <f t="shared" si="49"/>
        <v>Kota</v>
      </c>
      <c r="C634" s="160">
        <f t="shared" si="49"/>
        <v>917.1184344000001</v>
      </c>
      <c r="D634" s="160">
        <f t="shared" si="50"/>
        <v>333.04142363526125</v>
      </c>
      <c r="E634" s="150">
        <f t="shared" si="48"/>
        <v>0.36313894819172904</v>
      </c>
      <c r="F634" s="145"/>
      <c r="G634" s="30"/>
      <c r="H634" s="30"/>
    </row>
    <row r="635" spans="1:8" ht="12.75" customHeight="1">
      <c r="A635" s="17">
        <v>25</v>
      </c>
      <c r="B635" s="205" t="str">
        <f t="shared" si="49"/>
        <v>Nagaur</v>
      </c>
      <c r="C635" s="160">
        <f t="shared" si="49"/>
        <v>2414.919104</v>
      </c>
      <c r="D635" s="160">
        <f t="shared" si="50"/>
        <v>-450.77199534361625</v>
      </c>
      <c r="E635" s="150">
        <f t="shared" si="48"/>
        <v>-0.1866613231875846</v>
      </c>
      <c r="F635" s="145"/>
      <c r="G635" s="30"/>
      <c r="H635" s="30"/>
    </row>
    <row r="636" spans="1:8" ht="12.75" customHeight="1">
      <c r="A636" s="17">
        <v>26</v>
      </c>
      <c r="B636" s="205" t="str">
        <f t="shared" si="49"/>
        <v>Pali</v>
      </c>
      <c r="C636" s="160">
        <f t="shared" si="49"/>
        <v>1755.6277752</v>
      </c>
      <c r="D636" s="160">
        <f t="shared" si="50"/>
        <v>-405.5624369347752</v>
      </c>
      <c r="E636" s="150">
        <f t="shared" si="48"/>
        <v>-0.23100707488440922</v>
      </c>
      <c r="F636" s="145"/>
      <c r="G636" s="30"/>
      <c r="H636" s="30"/>
    </row>
    <row r="637" spans="1:8" ht="12.75" customHeight="1">
      <c r="A637" s="17">
        <v>27</v>
      </c>
      <c r="B637" s="205" t="str">
        <f t="shared" si="49"/>
        <v>Partapgarh</v>
      </c>
      <c r="C637" s="160">
        <f t="shared" si="49"/>
        <v>1082.780424</v>
      </c>
      <c r="D637" s="160">
        <f t="shared" si="50"/>
        <v>-100.67283954732147</v>
      </c>
      <c r="E637" s="150">
        <f t="shared" si="48"/>
        <v>-0.09297622797373502</v>
      </c>
      <c r="F637" s="145"/>
      <c r="G637" s="30"/>
      <c r="H637" s="30"/>
    </row>
    <row r="638" spans="1:8" ht="12.75" customHeight="1">
      <c r="A638" s="17">
        <v>28</v>
      </c>
      <c r="B638" s="205" t="str">
        <f t="shared" si="49"/>
        <v>Rajsamand</v>
      </c>
      <c r="C638" s="160">
        <f t="shared" si="49"/>
        <v>1253.2032623999999</v>
      </c>
      <c r="D638" s="160">
        <f t="shared" si="50"/>
        <v>57.49597773274763</v>
      </c>
      <c r="E638" s="150">
        <f t="shared" si="48"/>
        <v>0.04587921166326804</v>
      </c>
      <c r="F638" s="145"/>
      <c r="G638" s="30"/>
      <c r="H638" s="30"/>
    </row>
    <row r="639" spans="1:8" ht="12.75" customHeight="1">
      <c r="A639" s="17">
        <v>29</v>
      </c>
      <c r="B639" s="205" t="str">
        <f t="shared" si="49"/>
        <v>S.Madhopur</v>
      </c>
      <c r="C639" s="160">
        <f t="shared" si="49"/>
        <v>1143.5842023999999</v>
      </c>
      <c r="D639" s="160">
        <f t="shared" si="50"/>
        <v>297.9250825039169</v>
      </c>
      <c r="E639" s="150">
        <f t="shared" si="48"/>
        <v>0.2605187111527704</v>
      </c>
      <c r="F639" s="145"/>
      <c r="G639" s="30"/>
      <c r="H639" s="30"/>
    </row>
    <row r="640" spans="1:8" ht="12.75" customHeight="1">
      <c r="A640" s="17">
        <v>30</v>
      </c>
      <c r="B640" s="205" t="str">
        <f t="shared" si="49"/>
        <v>Sikar</v>
      </c>
      <c r="C640" s="160">
        <f t="shared" si="49"/>
        <v>1468.8954024</v>
      </c>
      <c r="D640" s="160">
        <f t="shared" si="50"/>
        <v>380.97310354411707</v>
      </c>
      <c r="E640" s="150">
        <f t="shared" si="48"/>
        <v>0.25936026685198443</v>
      </c>
      <c r="F640" s="145"/>
      <c r="G640" s="30" t="s">
        <v>12</v>
      </c>
      <c r="H640" s="30"/>
    </row>
    <row r="641" spans="1:8" ht="12.75" customHeight="1">
      <c r="A641" s="17">
        <v>31</v>
      </c>
      <c r="B641" s="205" t="str">
        <f t="shared" si="49"/>
        <v>Sirohi</v>
      </c>
      <c r="C641" s="160">
        <f t="shared" si="49"/>
        <v>917.2941744</v>
      </c>
      <c r="D641" s="160">
        <f t="shared" si="50"/>
        <v>319.3777425064627</v>
      </c>
      <c r="E641" s="150">
        <f t="shared" si="48"/>
        <v>0.3481737390465463</v>
      </c>
      <c r="F641" s="145"/>
      <c r="G641" s="30" t="s">
        <v>12</v>
      </c>
      <c r="H641" s="30"/>
    </row>
    <row r="642" spans="1:8" ht="12.75" customHeight="1">
      <c r="A642" s="17">
        <v>32</v>
      </c>
      <c r="B642" s="205" t="str">
        <f t="shared" si="49"/>
        <v>Tonk</v>
      </c>
      <c r="C642" s="160">
        <f t="shared" si="49"/>
        <v>974.7106944000001</v>
      </c>
      <c r="D642" s="160">
        <f t="shared" si="50"/>
        <v>46.589024462727366</v>
      </c>
      <c r="E642" s="150">
        <f t="shared" si="48"/>
        <v>0.04779779757254643</v>
      </c>
      <c r="F642" s="145"/>
      <c r="G642" s="30"/>
      <c r="H642" s="30"/>
    </row>
    <row r="643" spans="1:8" ht="12.75" customHeight="1">
      <c r="A643" s="17">
        <v>33</v>
      </c>
      <c r="B643" s="205" t="str">
        <f t="shared" si="49"/>
        <v>Udaipur</v>
      </c>
      <c r="C643" s="160">
        <f t="shared" si="49"/>
        <v>3353.404908</v>
      </c>
      <c r="D643" s="160">
        <f t="shared" si="50"/>
        <v>-289.70591922894755</v>
      </c>
      <c r="E643" s="150">
        <f t="shared" si="48"/>
        <v>-0.08639157130646972</v>
      </c>
      <c r="F643" s="145"/>
      <c r="G643" s="30"/>
      <c r="H643" s="30"/>
    </row>
    <row r="644" spans="1:8" ht="12.75" customHeight="1">
      <c r="A644" s="32"/>
      <c r="B644" s="1" t="s">
        <v>27</v>
      </c>
      <c r="C644" s="161">
        <f>SUM(C611:C643)</f>
        <v>56179.40330879999</v>
      </c>
      <c r="D644" s="161">
        <f>SUM(D611:D643)</f>
        <v>-3268.597113600002</v>
      </c>
      <c r="E644" s="149">
        <f t="shared" si="48"/>
        <v>-0.058181413847234756</v>
      </c>
      <c r="F644" s="40"/>
      <c r="G644" s="30"/>
      <c r="H644" s="30"/>
    </row>
    <row r="645" spans="1:8" ht="24.75" customHeight="1">
      <c r="A645" s="44" t="s">
        <v>143</v>
      </c>
      <c r="B645" s="45"/>
      <c r="C645" s="45"/>
      <c r="D645" s="45"/>
      <c r="E645" s="45"/>
      <c r="F645" s="45"/>
      <c r="G645" s="45"/>
      <c r="H645" s="45"/>
    </row>
    <row r="646" ht="21" customHeight="1">
      <c r="E646" s="56" t="s">
        <v>121</v>
      </c>
    </row>
    <row r="647" spans="1:6" ht="28.5">
      <c r="A647" s="46" t="s">
        <v>39</v>
      </c>
      <c r="B647" s="46" t="s">
        <v>206</v>
      </c>
      <c r="C647" s="46" t="s">
        <v>54</v>
      </c>
      <c r="D647" s="65" t="s">
        <v>42</v>
      </c>
      <c r="E647" s="46" t="s">
        <v>43</v>
      </c>
      <c r="F647" s="269"/>
    </row>
    <row r="648" spans="1:6" ht="14.25">
      <c r="A648" s="66">
        <f>C644</f>
        <v>56179.40330879999</v>
      </c>
      <c r="B648" s="66">
        <f>D687</f>
        <v>4043.9799999999996</v>
      </c>
      <c r="C648" s="66">
        <f>E687</f>
        <v>44986.14000000001</v>
      </c>
      <c r="D648" s="66">
        <f>B648+C648</f>
        <v>49030.12000000001</v>
      </c>
      <c r="E648" s="68">
        <f>D648/A648</f>
        <v>0.8727419145144228</v>
      </c>
      <c r="F648" s="53"/>
    </row>
    <row r="649" spans="1:8" ht="14.25">
      <c r="A649" s="90"/>
      <c r="B649" s="70"/>
      <c r="C649" s="71"/>
      <c r="D649" s="71"/>
      <c r="E649" s="72"/>
      <c r="F649" s="73"/>
      <c r="G649" s="74"/>
      <c r="H649" s="74"/>
    </row>
    <row r="650" spans="1:8" ht="14.25">
      <c r="A650" s="8" t="s">
        <v>175</v>
      </c>
      <c r="B650" s="45"/>
      <c r="C650" s="55"/>
      <c r="D650" s="45"/>
      <c r="E650" s="45"/>
      <c r="F650" s="45"/>
      <c r="G650" s="45"/>
      <c r="H650" s="45"/>
    </row>
    <row r="651" spans="1:8" ht="14.25">
      <c r="A651" s="45"/>
      <c r="B651" s="45"/>
      <c r="C651" s="45"/>
      <c r="D651" s="45"/>
      <c r="E651" s="45"/>
      <c r="F651" s="45"/>
      <c r="G651" s="56" t="s">
        <v>121</v>
      </c>
      <c r="H651" s="56"/>
    </row>
    <row r="652" spans="1:8" ht="58.5" customHeight="1">
      <c r="A652" s="57" t="s">
        <v>37</v>
      </c>
      <c r="B652" s="57" t="s">
        <v>38</v>
      </c>
      <c r="C652" s="58" t="s">
        <v>144</v>
      </c>
      <c r="D652" s="58" t="s">
        <v>199</v>
      </c>
      <c r="E652" s="58" t="s">
        <v>55</v>
      </c>
      <c r="F652" s="58" t="s">
        <v>56</v>
      </c>
      <c r="G652" s="85" t="s">
        <v>57</v>
      </c>
      <c r="H652" s="61"/>
    </row>
    <row r="653" spans="1:8" ht="13.5" customHeight="1">
      <c r="A653" s="57">
        <v>1</v>
      </c>
      <c r="B653" s="57">
        <v>2</v>
      </c>
      <c r="C653" s="58">
        <v>3</v>
      </c>
      <c r="D653" s="58">
        <v>4</v>
      </c>
      <c r="E653" s="58">
        <v>5</v>
      </c>
      <c r="F653" s="58">
        <v>6</v>
      </c>
      <c r="G653" s="85">
        <v>7</v>
      </c>
      <c r="H653" s="61"/>
    </row>
    <row r="654" spans="1:8" ht="12.75" customHeight="1">
      <c r="A654" s="17">
        <v>1</v>
      </c>
      <c r="B654" s="205" t="str">
        <f>B611</f>
        <v>Ajmer</v>
      </c>
      <c r="C654" s="160">
        <f>C611</f>
        <v>2025.5226552000001</v>
      </c>
      <c r="D654" s="160">
        <f>D572</f>
        <v>35.44000000000017</v>
      </c>
      <c r="E654" s="160">
        <v>1514.0527178254038</v>
      </c>
      <c r="F654" s="154">
        <f aca="true" t="shared" si="51" ref="F654:F687">D654+E654</f>
        <v>1549.4927178254038</v>
      </c>
      <c r="G654" s="162">
        <f aca="true" t="shared" si="52" ref="G654:G687">F654/C654</f>
        <v>0.7649841456216183</v>
      </c>
      <c r="H654" s="323"/>
    </row>
    <row r="655" spans="1:8" ht="12.75" customHeight="1">
      <c r="A655" s="17">
        <v>2</v>
      </c>
      <c r="B655" s="205" t="str">
        <f aca="true" t="shared" si="53" ref="B655:C686">B612</f>
        <v>Alwar</v>
      </c>
      <c r="C655" s="160">
        <f t="shared" si="53"/>
        <v>2711.8423392</v>
      </c>
      <c r="D655" s="160">
        <f aca="true" t="shared" si="54" ref="D655:D686">D573</f>
        <v>45.93000000000001</v>
      </c>
      <c r="E655" s="160">
        <v>1508.3275116233515</v>
      </c>
      <c r="F655" s="154">
        <f t="shared" si="51"/>
        <v>1554.2575116233515</v>
      </c>
      <c r="G655" s="162">
        <f t="shared" si="52"/>
        <v>0.5731371212685843</v>
      </c>
      <c r="H655" s="323"/>
    </row>
    <row r="656" spans="1:8" ht="12.75" customHeight="1">
      <c r="A656" s="17">
        <v>3</v>
      </c>
      <c r="B656" s="205" t="str">
        <f t="shared" si="53"/>
        <v>Banswara</v>
      </c>
      <c r="C656" s="160">
        <f t="shared" si="53"/>
        <v>2442.3574032</v>
      </c>
      <c r="D656" s="160">
        <f t="shared" si="54"/>
        <v>54.339999999999975</v>
      </c>
      <c r="E656" s="160">
        <v>1361.586345853505</v>
      </c>
      <c r="F656" s="154">
        <f t="shared" si="51"/>
        <v>1415.926345853505</v>
      </c>
      <c r="G656" s="162">
        <f t="shared" si="52"/>
        <v>0.5797375699389223</v>
      </c>
      <c r="H656" s="323"/>
    </row>
    <row r="657" spans="1:8" ht="12.75" customHeight="1">
      <c r="A657" s="17">
        <v>4</v>
      </c>
      <c r="B657" s="205" t="str">
        <f t="shared" si="53"/>
        <v>Baran</v>
      </c>
      <c r="C657" s="160">
        <f t="shared" si="53"/>
        <v>991.4529048</v>
      </c>
      <c r="D657" s="160">
        <f t="shared" si="54"/>
        <v>39.51999999999995</v>
      </c>
      <c r="E657" s="160">
        <v>893.0170400297698</v>
      </c>
      <c r="F657" s="154">
        <f t="shared" si="51"/>
        <v>932.5370400297697</v>
      </c>
      <c r="G657" s="162">
        <f t="shared" si="52"/>
        <v>0.9405762346501824</v>
      </c>
      <c r="H657" s="323"/>
    </row>
    <row r="658" spans="1:8" ht="12.75" customHeight="1">
      <c r="A658" s="17">
        <v>5</v>
      </c>
      <c r="B658" s="205" t="str">
        <f t="shared" si="53"/>
        <v>Barmer</v>
      </c>
      <c r="C658" s="160">
        <f t="shared" si="53"/>
        <v>4170.240366399999</v>
      </c>
      <c r="D658" s="160">
        <f t="shared" si="54"/>
        <v>458.65999999999997</v>
      </c>
      <c r="E658" s="160">
        <v>2519.0047275025354</v>
      </c>
      <c r="F658" s="154">
        <f t="shared" si="51"/>
        <v>2977.6647275025352</v>
      </c>
      <c r="G658" s="162">
        <f t="shared" si="52"/>
        <v>0.7140271221519621</v>
      </c>
      <c r="H658" s="323"/>
    </row>
    <row r="659" spans="1:8" ht="12.75" customHeight="1">
      <c r="A659" s="17">
        <v>6</v>
      </c>
      <c r="B659" s="205" t="str">
        <f t="shared" si="53"/>
        <v>Bharatpur</v>
      </c>
      <c r="C659" s="160">
        <f t="shared" si="53"/>
        <v>1828.0493592000003</v>
      </c>
      <c r="D659" s="160">
        <f t="shared" si="54"/>
        <v>72.27999999999986</v>
      </c>
      <c r="E659" s="160">
        <v>1686.7092886368996</v>
      </c>
      <c r="F659" s="154">
        <f t="shared" si="51"/>
        <v>1758.9892886368993</v>
      </c>
      <c r="G659" s="162">
        <f t="shared" si="52"/>
        <v>0.962221988035748</v>
      </c>
      <c r="H659" s="323"/>
    </row>
    <row r="660" spans="1:8" ht="12.75" customHeight="1">
      <c r="A660" s="17">
        <v>7</v>
      </c>
      <c r="B660" s="205" t="str">
        <f t="shared" si="53"/>
        <v>Bhilwara</v>
      </c>
      <c r="C660" s="160">
        <f t="shared" si="53"/>
        <v>2495.3012016000002</v>
      </c>
      <c r="D660" s="160">
        <f t="shared" si="54"/>
        <v>129.28000000000003</v>
      </c>
      <c r="E660" s="160">
        <v>1545.3726162668286</v>
      </c>
      <c r="F660" s="154">
        <f t="shared" si="51"/>
        <v>1674.6526162668285</v>
      </c>
      <c r="G660" s="162">
        <f t="shared" si="52"/>
        <v>0.6711224341145801</v>
      </c>
      <c r="H660" s="323"/>
    </row>
    <row r="661" spans="1:8" ht="12.75" customHeight="1">
      <c r="A661" s="17">
        <v>8</v>
      </c>
      <c r="B661" s="205" t="str">
        <f t="shared" si="53"/>
        <v>Bikaner</v>
      </c>
      <c r="C661" s="160">
        <f t="shared" si="53"/>
        <v>1671.7835768</v>
      </c>
      <c r="D661" s="160">
        <f t="shared" si="54"/>
        <v>78.0499999999999</v>
      </c>
      <c r="E661" s="160">
        <v>1074.828611647471</v>
      </c>
      <c r="F661" s="154">
        <f t="shared" si="51"/>
        <v>1152.878611647471</v>
      </c>
      <c r="G661" s="162">
        <f t="shared" si="52"/>
        <v>0.6896099636618173</v>
      </c>
      <c r="H661" s="323"/>
    </row>
    <row r="662" spans="1:8" ht="12.75" customHeight="1">
      <c r="A662" s="17">
        <v>9</v>
      </c>
      <c r="B662" s="205" t="str">
        <f t="shared" si="53"/>
        <v>Bundi</v>
      </c>
      <c r="C662" s="160">
        <f t="shared" si="53"/>
        <v>975.5568912000001</v>
      </c>
      <c r="D662" s="160">
        <f t="shared" si="54"/>
        <v>47.24000000000001</v>
      </c>
      <c r="E662" s="160">
        <v>958.5370199845688</v>
      </c>
      <c r="F662" s="154">
        <f t="shared" si="51"/>
        <v>1005.7770199845688</v>
      </c>
      <c r="G662" s="162">
        <f t="shared" si="52"/>
        <v>1.030977310556841</v>
      </c>
      <c r="H662" s="323"/>
    </row>
    <row r="663" spans="1:8" ht="12.75" customHeight="1">
      <c r="A663" s="17">
        <v>10</v>
      </c>
      <c r="B663" s="205" t="str">
        <f t="shared" si="53"/>
        <v>Chittorgarh</v>
      </c>
      <c r="C663" s="160">
        <f t="shared" si="53"/>
        <v>1401.4074144</v>
      </c>
      <c r="D663" s="160">
        <f t="shared" si="54"/>
        <v>60.58000000000004</v>
      </c>
      <c r="E663" s="160">
        <v>1147.8705561485497</v>
      </c>
      <c r="F663" s="154">
        <f t="shared" si="51"/>
        <v>1208.4505561485498</v>
      </c>
      <c r="G663" s="162">
        <f t="shared" si="52"/>
        <v>0.8623120897829251</v>
      </c>
      <c r="H663" s="323"/>
    </row>
    <row r="664" spans="1:8" ht="12.75" customHeight="1">
      <c r="A664" s="17">
        <v>11</v>
      </c>
      <c r="B664" s="205" t="str">
        <f t="shared" si="53"/>
        <v>Churu</v>
      </c>
      <c r="C664" s="160">
        <f t="shared" si="53"/>
        <v>1570.1884016</v>
      </c>
      <c r="D664" s="160">
        <f t="shared" si="54"/>
        <v>60.16999999999996</v>
      </c>
      <c r="E664" s="160">
        <v>1327.647842514082</v>
      </c>
      <c r="F664" s="154">
        <f t="shared" si="51"/>
        <v>1387.8178425140818</v>
      </c>
      <c r="G664" s="162">
        <f t="shared" si="52"/>
        <v>0.8838543458223962</v>
      </c>
      <c r="H664" s="323"/>
    </row>
    <row r="665" spans="1:8" ht="12.75" customHeight="1">
      <c r="A665" s="17">
        <v>12</v>
      </c>
      <c r="B665" s="205" t="str">
        <f t="shared" si="53"/>
        <v>Dausa</v>
      </c>
      <c r="C665" s="160">
        <f t="shared" si="53"/>
        <v>1206.7966271999999</v>
      </c>
      <c r="D665" s="160">
        <f t="shared" si="54"/>
        <v>100.10999999999999</v>
      </c>
      <c r="E665" s="160">
        <v>1144.1086713100108</v>
      </c>
      <c r="F665" s="154">
        <f t="shared" si="51"/>
        <v>1244.2186713100107</v>
      </c>
      <c r="G665" s="162">
        <f t="shared" si="52"/>
        <v>1.031009403959669</v>
      </c>
      <c r="H665" s="323"/>
    </row>
    <row r="666" spans="1:8" ht="12.75" customHeight="1">
      <c r="A666" s="17">
        <v>13</v>
      </c>
      <c r="B666" s="205" t="str">
        <f t="shared" si="53"/>
        <v>Dholpur</v>
      </c>
      <c r="C666" s="160">
        <f t="shared" si="53"/>
        <v>1275.3196368</v>
      </c>
      <c r="D666" s="160">
        <f t="shared" si="54"/>
        <v>128.01</v>
      </c>
      <c r="E666" s="160">
        <v>965.3834054454185</v>
      </c>
      <c r="F666" s="154">
        <f t="shared" si="51"/>
        <v>1093.3934054454185</v>
      </c>
      <c r="G666" s="162">
        <f t="shared" si="52"/>
        <v>0.8573485218097432</v>
      </c>
      <c r="H666" s="323"/>
    </row>
    <row r="667" spans="1:8" ht="12.75" customHeight="1">
      <c r="A667" s="17">
        <v>14</v>
      </c>
      <c r="B667" s="205" t="str">
        <f t="shared" si="53"/>
        <v>Dungarpur</v>
      </c>
      <c r="C667" s="160">
        <f t="shared" si="53"/>
        <v>1903.0620176</v>
      </c>
      <c r="D667" s="160">
        <f t="shared" si="54"/>
        <v>59.089999999999975</v>
      </c>
      <c r="E667" s="160">
        <v>1753.7356994632405</v>
      </c>
      <c r="F667" s="154">
        <f t="shared" si="51"/>
        <v>1812.8256994632404</v>
      </c>
      <c r="G667" s="162">
        <f t="shared" si="52"/>
        <v>0.9525836166650213</v>
      </c>
      <c r="H667" s="323"/>
    </row>
    <row r="668" spans="1:8" ht="12.75" customHeight="1">
      <c r="A668" s="17">
        <v>15</v>
      </c>
      <c r="B668" s="205" t="str">
        <f t="shared" si="53"/>
        <v>Ganganagar</v>
      </c>
      <c r="C668" s="160">
        <f t="shared" si="53"/>
        <v>1271.2855952</v>
      </c>
      <c r="D668" s="160">
        <f t="shared" si="54"/>
        <v>68.17999999999995</v>
      </c>
      <c r="E668" s="160">
        <v>1179.3502039766586</v>
      </c>
      <c r="F668" s="154">
        <f t="shared" si="51"/>
        <v>1247.5302039766584</v>
      </c>
      <c r="G668" s="162">
        <f t="shared" si="52"/>
        <v>0.9813138831171887</v>
      </c>
      <c r="H668" s="323"/>
    </row>
    <row r="669" spans="1:8" ht="12.75" customHeight="1">
      <c r="A669" s="17">
        <v>16</v>
      </c>
      <c r="B669" s="205" t="str">
        <f t="shared" si="53"/>
        <v>Hanumangarh</v>
      </c>
      <c r="C669" s="160">
        <f t="shared" si="53"/>
        <v>1139.3157952000001</v>
      </c>
      <c r="D669" s="160">
        <f t="shared" si="54"/>
        <v>62.66</v>
      </c>
      <c r="E669" s="160">
        <v>994.2646932921036</v>
      </c>
      <c r="F669" s="154">
        <f t="shared" si="51"/>
        <v>1056.9246932921037</v>
      </c>
      <c r="G669" s="162">
        <f t="shared" si="52"/>
        <v>0.9276837008184959</v>
      </c>
      <c r="H669" s="323"/>
    </row>
    <row r="670" spans="1:8" ht="12.75" customHeight="1">
      <c r="A670" s="17">
        <v>17</v>
      </c>
      <c r="B670" s="205" t="str">
        <f t="shared" si="53"/>
        <v>Jaipur</v>
      </c>
      <c r="C670" s="160">
        <f t="shared" si="53"/>
        <v>2837.313236</v>
      </c>
      <c r="D670" s="160">
        <f t="shared" si="54"/>
        <v>192.56</v>
      </c>
      <c r="E670" s="160">
        <v>2630.409186422033</v>
      </c>
      <c r="F670" s="154">
        <f t="shared" si="51"/>
        <v>2822.969186422033</v>
      </c>
      <c r="G670" s="162">
        <f t="shared" si="52"/>
        <v>0.9949444955897119</v>
      </c>
      <c r="H670" s="323"/>
    </row>
    <row r="671" spans="1:8" ht="12.75" customHeight="1">
      <c r="A671" s="17">
        <v>18</v>
      </c>
      <c r="B671" s="205" t="str">
        <f t="shared" si="53"/>
        <v>Jaiselmer</v>
      </c>
      <c r="C671" s="160">
        <f t="shared" si="53"/>
        <v>992.0667712000002</v>
      </c>
      <c r="D671" s="160">
        <f t="shared" si="54"/>
        <v>334.36</v>
      </c>
      <c r="E671" s="160">
        <v>1118.2218846553105</v>
      </c>
      <c r="F671" s="154">
        <f t="shared" si="51"/>
        <v>1452.5818846553107</v>
      </c>
      <c r="G671" s="162">
        <f t="shared" si="52"/>
        <v>1.4641977000179869</v>
      </c>
      <c r="H671" s="323"/>
    </row>
    <row r="672" spans="1:8" ht="12.75" customHeight="1">
      <c r="A672" s="17">
        <v>19</v>
      </c>
      <c r="B672" s="205" t="str">
        <f t="shared" si="53"/>
        <v>Jalore</v>
      </c>
      <c r="C672" s="160">
        <f t="shared" si="53"/>
        <v>1790.4772608</v>
      </c>
      <c r="D672" s="160">
        <f t="shared" si="54"/>
        <v>147.42999999999995</v>
      </c>
      <c r="E672" s="160">
        <v>1445.7236917849655</v>
      </c>
      <c r="F672" s="154">
        <f t="shared" si="51"/>
        <v>1593.1536917849653</v>
      </c>
      <c r="G672" s="162">
        <f t="shared" si="52"/>
        <v>0.8897927533986838</v>
      </c>
      <c r="H672" s="323"/>
    </row>
    <row r="673" spans="1:8" ht="12.75" customHeight="1">
      <c r="A673" s="17">
        <v>20</v>
      </c>
      <c r="B673" s="205" t="str">
        <f t="shared" si="53"/>
        <v>Jhalawar</v>
      </c>
      <c r="C673" s="160">
        <f t="shared" si="53"/>
        <v>1365.3128544</v>
      </c>
      <c r="D673" s="160">
        <f t="shared" si="54"/>
        <v>246.37999999999997</v>
      </c>
      <c r="E673" s="160">
        <v>1308.0288353794963</v>
      </c>
      <c r="F673" s="154">
        <f t="shared" si="51"/>
        <v>1554.4088353794962</v>
      </c>
      <c r="G673" s="162">
        <f t="shared" si="52"/>
        <v>1.1385001103374186</v>
      </c>
      <c r="H673" s="323"/>
    </row>
    <row r="674" spans="1:8" ht="12.75" customHeight="1">
      <c r="A674" s="17">
        <v>21</v>
      </c>
      <c r="B674" s="205" t="str">
        <f t="shared" si="53"/>
        <v>Jhunjhunu</v>
      </c>
      <c r="C674" s="160">
        <f t="shared" si="53"/>
        <v>974.97936</v>
      </c>
      <c r="D674" s="160">
        <f t="shared" si="54"/>
        <v>110.94999999999999</v>
      </c>
      <c r="E674" s="160">
        <v>1248.2460679724531</v>
      </c>
      <c r="F674" s="154">
        <f t="shared" si="51"/>
        <v>1359.1960679724532</v>
      </c>
      <c r="G674" s="162">
        <f t="shared" si="52"/>
        <v>1.394076760735174</v>
      </c>
      <c r="H674" s="323"/>
    </row>
    <row r="675" spans="1:8" ht="12.75" customHeight="1">
      <c r="A675" s="17">
        <v>22</v>
      </c>
      <c r="B675" s="205" t="str">
        <f t="shared" si="53"/>
        <v>Jodhpur</v>
      </c>
      <c r="C675" s="160">
        <f t="shared" si="53"/>
        <v>2718.4241264</v>
      </c>
      <c r="D675" s="160">
        <f t="shared" si="54"/>
        <v>179.36</v>
      </c>
      <c r="E675" s="160">
        <v>1721.1828081737247</v>
      </c>
      <c r="F675" s="154">
        <f t="shared" si="51"/>
        <v>1900.5428081737246</v>
      </c>
      <c r="G675" s="162">
        <f t="shared" si="52"/>
        <v>0.6991340275848004</v>
      </c>
      <c r="H675" s="323"/>
    </row>
    <row r="676" spans="1:8" ht="12.75" customHeight="1">
      <c r="A676" s="17">
        <v>23</v>
      </c>
      <c r="B676" s="205" t="str">
        <f t="shared" si="53"/>
        <v>Karauli</v>
      </c>
      <c r="C676" s="160">
        <f t="shared" si="53"/>
        <v>1139.8091328</v>
      </c>
      <c r="D676" s="160">
        <f t="shared" si="54"/>
        <v>71.88999999999999</v>
      </c>
      <c r="E676" s="160">
        <v>889.2361403610469</v>
      </c>
      <c r="F676" s="154">
        <f t="shared" si="51"/>
        <v>961.1261403610469</v>
      </c>
      <c r="G676" s="162">
        <f t="shared" si="52"/>
        <v>0.843234286077346</v>
      </c>
      <c r="H676" s="323"/>
    </row>
    <row r="677" spans="1:8" ht="12.75" customHeight="1">
      <c r="A677" s="17">
        <v>24</v>
      </c>
      <c r="B677" s="205" t="str">
        <f t="shared" si="53"/>
        <v>Kota</v>
      </c>
      <c r="C677" s="160">
        <f t="shared" si="53"/>
        <v>917.1184344000001</v>
      </c>
      <c r="D677" s="160">
        <f t="shared" si="54"/>
        <v>215.06</v>
      </c>
      <c r="E677" s="160">
        <v>992.1260572352614</v>
      </c>
      <c r="F677" s="154">
        <f t="shared" si="51"/>
        <v>1207.1860572352614</v>
      </c>
      <c r="G677" s="162">
        <f t="shared" si="52"/>
        <v>1.3162815313215575</v>
      </c>
      <c r="H677" s="323"/>
    </row>
    <row r="678" spans="1:8" ht="12.75" customHeight="1">
      <c r="A678" s="17">
        <v>25</v>
      </c>
      <c r="B678" s="205" t="str">
        <f t="shared" si="53"/>
        <v>Nagaur</v>
      </c>
      <c r="C678" s="160">
        <f t="shared" si="53"/>
        <v>2414.919104</v>
      </c>
      <c r="D678" s="160">
        <f t="shared" si="54"/>
        <v>223.5199999999998</v>
      </c>
      <c r="E678" s="160">
        <v>1581.482238256384</v>
      </c>
      <c r="F678" s="154">
        <f t="shared" si="51"/>
        <v>1805.0022382563839</v>
      </c>
      <c r="G678" s="162">
        <f t="shared" si="52"/>
        <v>0.7474379722561438</v>
      </c>
      <c r="H678" s="323"/>
    </row>
    <row r="679" spans="1:8" ht="12.75" customHeight="1">
      <c r="A679" s="17">
        <v>26</v>
      </c>
      <c r="B679" s="205" t="str">
        <f t="shared" si="53"/>
        <v>Pali</v>
      </c>
      <c r="C679" s="160">
        <f t="shared" si="53"/>
        <v>1755.6277752</v>
      </c>
      <c r="D679" s="160">
        <f t="shared" si="54"/>
        <v>101.38999999999999</v>
      </c>
      <c r="E679" s="160">
        <v>1164.884524665225</v>
      </c>
      <c r="F679" s="154">
        <f t="shared" si="51"/>
        <v>1266.2745246652248</v>
      </c>
      <c r="G679" s="162">
        <f t="shared" si="52"/>
        <v>0.7212659440415674</v>
      </c>
      <c r="H679" s="323"/>
    </row>
    <row r="680" spans="1:8" ht="12.75" customHeight="1">
      <c r="A680" s="17">
        <v>27</v>
      </c>
      <c r="B680" s="205" t="str">
        <f t="shared" si="53"/>
        <v>Partapgarh</v>
      </c>
      <c r="C680" s="160">
        <f t="shared" si="53"/>
        <v>1082.780424</v>
      </c>
      <c r="D680" s="160">
        <f t="shared" si="54"/>
        <v>41.430000000000064</v>
      </c>
      <c r="E680" s="160">
        <v>1019.2556596526787</v>
      </c>
      <c r="F680" s="154">
        <f t="shared" si="51"/>
        <v>1060.6856596526786</v>
      </c>
      <c r="G680" s="162">
        <f t="shared" si="52"/>
        <v>0.9795944183533545</v>
      </c>
      <c r="H680" s="323"/>
    </row>
    <row r="681" spans="1:8" ht="12.75" customHeight="1">
      <c r="A681" s="17">
        <v>28</v>
      </c>
      <c r="B681" s="205" t="str">
        <f t="shared" si="53"/>
        <v>Rajsamand</v>
      </c>
      <c r="C681" s="160">
        <f t="shared" si="53"/>
        <v>1253.2032623999999</v>
      </c>
      <c r="D681" s="160">
        <f t="shared" si="54"/>
        <v>139.79999999999998</v>
      </c>
      <c r="E681" s="160">
        <v>1146.8961257327476</v>
      </c>
      <c r="F681" s="154">
        <f t="shared" si="51"/>
        <v>1286.6961257327475</v>
      </c>
      <c r="G681" s="162">
        <f t="shared" si="52"/>
        <v>1.0267258028586725</v>
      </c>
      <c r="H681" s="323"/>
    </row>
    <row r="682" spans="1:8" ht="12.75" customHeight="1">
      <c r="A682" s="17">
        <v>29</v>
      </c>
      <c r="B682" s="205" t="str">
        <f t="shared" si="53"/>
        <v>S.Madhopur</v>
      </c>
      <c r="C682" s="160">
        <f t="shared" si="53"/>
        <v>1143.5842023999999</v>
      </c>
      <c r="D682" s="160">
        <f t="shared" si="54"/>
        <v>131.86999999999995</v>
      </c>
      <c r="E682" s="160">
        <v>1148.634474503917</v>
      </c>
      <c r="F682" s="154">
        <f t="shared" si="51"/>
        <v>1280.504474503917</v>
      </c>
      <c r="G682" s="162">
        <f t="shared" si="52"/>
        <v>1.1197290691988988</v>
      </c>
      <c r="H682" s="323"/>
    </row>
    <row r="683" spans="1:8" ht="12.75" customHeight="1">
      <c r="A683" s="17">
        <v>30</v>
      </c>
      <c r="B683" s="205" t="str">
        <f t="shared" si="53"/>
        <v>Sikar</v>
      </c>
      <c r="C683" s="160">
        <f t="shared" si="53"/>
        <v>1468.8954024</v>
      </c>
      <c r="D683" s="160">
        <f t="shared" si="54"/>
        <v>46.789999999999964</v>
      </c>
      <c r="E683" s="160">
        <v>1718.953751544117</v>
      </c>
      <c r="F683" s="154">
        <f t="shared" si="51"/>
        <v>1765.743751544117</v>
      </c>
      <c r="G683" s="162">
        <f t="shared" si="52"/>
        <v>1.2020895079793308</v>
      </c>
      <c r="H683" s="323"/>
    </row>
    <row r="684" spans="1:8" ht="12.75" customHeight="1">
      <c r="A684" s="17">
        <v>31</v>
      </c>
      <c r="B684" s="205" t="str">
        <f t="shared" si="53"/>
        <v>Sirohi</v>
      </c>
      <c r="C684" s="160">
        <f t="shared" si="53"/>
        <v>917.2941744</v>
      </c>
      <c r="D684" s="160">
        <f t="shared" si="54"/>
        <v>139.88999999999996</v>
      </c>
      <c r="E684" s="160">
        <v>1040.545116906463</v>
      </c>
      <c r="F684" s="154">
        <f t="shared" si="51"/>
        <v>1180.4351169064628</v>
      </c>
      <c r="G684" s="162">
        <f t="shared" si="52"/>
        <v>1.286866470811921</v>
      </c>
      <c r="H684" s="323"/>
    </row>
    <row r="685" spans="1:8" ht="12.75" customHeight="1">
      <c r="A685" s="17">
        <v>32</v>
      </c>
      <c r="B685" s="205" t="str">
        <f t="shared" si="53"/>
        <v>Tonk</v>
      </c>
      <c r="C685" s="160">
        <f t="shared" si="53"/>
        <v>974.7106944000001</v>
      </c>
      <c r="D685" s="160">
        <f t="shared" si="54"/>
        <v>161.76000000000008</v>
      </c>
      <c r="E685" s="160">
        <v>936.7332644627273</v>
      </c>
      <c r="F685" s="154">
        <f t="shared" si="51"/>
        <v>1098.4932644627274</v>
      </c>
      <c r="G685" s="162">
        <f t="shared" si="52"/>
        <v>1.1269941642929484</v>
      </c>
      <c r="H685" s="323"/>
    </row>
    <row r="686" spans="1:8" ht="12.75" customHeight="1">
      <c r="A686" s="17">
        <v>33</v>
      </c>
      <c r="B686" s="205" t="str">
        <f t="shared" si="53"/>
        <v>Udaipur</v>
      </c>
      <c r="C686" s="160">
        <f t="shared" si="53"/>
        <v>3353.404908</v>
      </c>
      <c r="D686" s="160">
        <f t="shared" si="54"/>
        <v>60.00000000000023</v>
      </c>
      <c r="E686" s="160">
        <v>2301.7832207710526</v>
      </c>
      <c r="F686" s="154">
        <f t="shared" si="51"/>
        <v>2361.7832207710526</v>
      </c>
      <c r="G686" s="162">
        <f t="shared" si="52"/>
        <v>0.7042940788738932</v>
      </c>
      <c r="H686" s="323"/>
    </row>
    <row r="687" spans="1:8" ht="12.75" customHeight="1">
      <c r="A687" s="32"/>
      <c r="B687" s="1" t="s">
        <v>27</v>
      </c>
      <c r="C687" s="161">
        <f>SUM(C654:C686)</f>
        <v>56179.40330879999</v>
      </c>
      <c r="D687" s="161">
        <f>SUM(D654:D686)</f>
        <v>4043.9799999999996</v>
      </c>
      <c r="E687" s="161">
        <f>SUM(E654:E686)</f>
        <v>44986.14000000001</v>
      </c>
      <c r="F687" s="153">
        <f t="shared" si="51"/>
        <v>49030.12000000001</v>
      </c>
      <c r="G687" s="27">
        <f t="shared" si="52"/>
        <v>0.8727419145144228</v>
      </c>
      <c r="H687" s="324"/>
    </row>
    <row r="688" spans="1:8" ht="14.25" customHeight="1">
      <c r="A688" s="94"/>
      <c r="B688" s="70"/>
      <c r="C688" s="71"/>
      <c r="D688" s="71"/>
      <c r="E688" s="72"/>
      <c r="F688" s="73"/>
      <c r="G688" s="74"/>
      <c r="H688" s="74"/>
    </row>
    <row r="689" spans="1:9" ht="14.25">
      <c r="A689" s="44" t="s">
        <v>58</v>
      </c>
      <c r="B689" s="45"/>
      <c r="C689" s="55"/>
      <c r="D689" s="45"/>
      <c r="E689" s="56" t="s">
        <v>121</v>
      </c>
      <c r="F689" s="45"/>
      <c r="G689" s="45"/>
      <c r="H689" s="45"/>
      <c r="I689" s="45" t="s">
        <v>12</v>
      </c>
    </row>
    <row r="690" spans="1:9" ht="1.5" customHeight="1">
      <c r="A690" s="45"/>
      <c r="B690" s="45"/>
      <c r="C690" s="55"/>
      <c r="D690" s="45"/>
      <c r="E690" s="45"/>
      <c r="F690" s="45"/>
      <c r="G690" s="45"/>
      <c r="H690" s="45"/>
      <c r="I690" s="45"/>
    </row>
    <row r="691" spans="1:5" ht="14.25">
      <c r="A691" s="124" t="s">
        <v>39</v>
      </c>
      <c r="B691" s="124" t="s">
        <v>136</v>
      </c>
      <c r="C691" s="124" t="s">
        <v>137</v>
      </c>
      <c r="D691" s="124" t="s">
        <v>48</v>
      </c>
      <c r="E691" s="124" t="s">
        <v>49</v>
      </c>
    </row>
    <row r="692" spans="1:5" ht="17.25" customHeight="1">
      <c r="A692" s="50">
        <f>C687</f>
        <v>56179.40330879999</v>
      </c>
      <c r="B692" s="50">
        <f>F687</f>
        <v>49030.12000000001</v>
      </c>
      <c r="C692" s="33">
        <f>B692/A692</f>
        <v>0.8727419145144228</v>
      </c>
      <c r="D692" s="50">
        <f>D731</f>
        <v>52298.717113599996</v>
      </c>
      <c r="E692" s="95">
        <f>D692/A692</f>
        <v>0.9309233283616574</v>
      </c>
    </row>
    <row r="693" spans="1:5" ht="17.25" customHeight="1">
      <c r="A693" s="62"/>
      <c r="B693" s="62"/>
      <c r="C693" s="40"/>
      <c r="D693" s="62"/>
      <c r="E693" s="96"/>
    </row>
    <row r="694" ht="17.25" customHeight="1">
      <c r="A694" s="8" t="s">
        <v>176</v>
      </c>
    </row>
    <row r="695" spans="1:9" ht="15" customHeight="1">
      <c r="A695" s="45"/>
      <c r="B695" s="45"/>
      <c r="C695" s="45"/>
      <c r="D695" s="45"/>
      <c r="E695" s="56" t="s">
        <v>121</v>
      </c>
      <c r="F695" s="45"/>
      <c r="G695" s="45"/>
      <c r="H695" s="45"/>
      <c r="I695" s="45"/>
    </row>
    <row r="696" spans="1:5" ht="42.75">
      <c r="A696" s="58" t="s">
        <v>37</v>
      </c>
      <c r="B696" s="58" t="s">
        <v>38</v>
      </c>
      <c r="C696" s="58" t="s">
        <v>145</v>
      </c>
      <c r="D696" s="58" t="s">
        <v>59</v>
      </c>
      <c r="E696" s="58" t="s">
        <v>60</v>
      </c>
    </row>
    <row r="697" spans="1:9" ht="15.75" customHeight="1">
      <c r="A697" s="87">
        <v>1</v>
      </c>
      <c r="B697" s="87">
        <v>2</v>
      </c>
      <c r="C697" s="87">
        <v>3</v>
      </c>
      <c r="D697" s="87">
        <v>4</v>
      </c>
      <c r="E697" s="87">
        <v>5</v>
      </c>
      <c r="F697" s="118"/>
      <c r="G697" s="45"/>
      <c r="H697" s="45"/>
      <c r="I697" s="45"/>
    </row>
    <row r="698" spans="1:8" ht="12.75" customHeight="1">
      <c r="A698" s="17">
        <v>1</v>
      </c>
      <c r="B698" s="205" t="str">
        <f>B654</f>
        <v>Ajmer</v>
      </c>
      <c r="C698" s="160">
        <f>C654</f>
        <v>2025.5226552000001</v>
      </c>
      <c r="D698" s="160">
        <v>1748.4290008</v>
      </c>
      <c r="E698" s="150">
        <f aca="true" t="shared" si="55" ref="E698:E731">D698/C698</f>
        <v>0.8631989359938115</v>
      </c>
      <c r="F698" s="145"/>
      <c r="G698" s="30"/>
      <c r="H698" s="30"/>
    </row>
    <row r="699" spans="1:8" ht="12.75" customHeight="1">
      <c r="A699" s="17">
        <v>2</v>
      </c>
      <c r="B699" s="205" t="str">
        <f aca="true" t="shared" si="56" ref="B699:C730">B655</f>
        <v>Alwar</v>
      </c>
      <c r="C699" s="160">
        <f t="shared" si="56"/>
        <v>2711.8423392</v>
      </c>
      <c r="D699" s="160">
        <v>2366.5633048</v>
      </c>
      <c r="E699" s="150">
        <f t="shared" si="55"/>
        <v>0.8726773199868773</v>
      </c>
      <c r="F699" s="145"/>
      <c r="G699" s="30"/>
      <c r="H699" s="30"/>
    </row>
    <row r="700" spans="1:8" ht="12.75" customHeight="1">
      <c r="A700" s="17">
        <v>3</v>
      </c>
      <c r="B700" s="205" t="str">
        <f t="shared" si="56"/>
        <v>Banswara</v>
      </c>
      <c r="C700" s="160">
        <f t="shared" si="56"/>
        <v>2442.3574032</v>
      </c>
      <c r="D700" s="160">
        <v>2538.723336</v>
      </c>
      <c r="E700" s="150">
        <f t="shared" si="55"/>
        <v>1.0394561142745695</v>
      </c>
      <c r="F700" s="145"/>
      <c r="G700" s="30"/>
      <c r="H700" s="30"/>
    </row>
    <row r="701" spans="1:8" ht="12.75" customHeight="1">
      <c r="A701" s="17">
        <v>4</v>
      </c>
      <c r="B701" s="205" t="str">
        <f t="shared" si="56"/>
        <v>Baran</v>
      </c>
      <c r="C701" s="160">
        <f t="shared" si="56"/>
        <v>991.4529048</v>
      </c>
      <c r="D701" s="160">
        <v>1226.4683016</v>
      </c>
      <c r="E701" s="150">
        <f t="shared" si="55"/>
        <v>1.2370414123174194</v>
      </c>
      <c r="F701" s="145"/>
      <c r="G701" s="30"/>
      <c r="H701" s="30"/>
    </row>
    <row r="702" spans="1:8" ht="12.75" customHeight="1">
      <c r="A702" s="17">
        <v>5</v>
      </c>
      <c r="B702" s="205" t="str">
        <f t="shared" si="56"/>
        <v>Barmer</v>
      </c>
      <c r="C702" s="160">
        <f t="shared" si="56"/>
        <v>4170.240366399999</v>
      </c>
      <c r="D702" s="160">
        <v>3490.8431</v>
      </c>
      <c r="E702" s="150">
        <f t="shared" si="55"/>
        <v>0.8370843868200106</v>
      </c>
      <c r="F702" s="145"/>
      <c r="G702" s="30"/>
      <c r="H702" s="30"/>
    </row>
    <row r="703" spans="1:8" ht="12.75" customHeight="1">
      <c r="A703" s="17">
        <v>6</v>
      </c>
      <c r="B703" s="205" t="str">
        <f t="shared" si="56"/>
        <v>Bharatpur</v>
      </c>
      <c r="C703" s="160">
        <f t="shared" si="56"/>
        <v>1828.0493592000003</v>
      </c>
      <c r="D703" s="160">
        <v>1607.9724191999999</v>
      </c>
      <c r="E703" s="150">
        <f t="shared" si="55"/>
        <v>0.879611051587627</v>
      </c>
      <c r="F703" s="145"/>
      <c r="G703" s="30"/>
      <c r="H703" s="30"/>
    </row>
    <row r="704" spans="1:8" ht="12.75" customHeight="1">
      <c r="A704" s="17">
        <v>7</v>
      </c>
      <c r="B704" s="205" t="str">
        <f t="shared" si="56"/>
        <v>Bhilwara</v>
      </c>
      <c r="C704" s="160">
        <f t="shared" si="56"/>
        <v>2495.3012016000002</v>
      </c>
      <c r="D704" s="160">
        <v>2453.47424</v>
      </c>
      <c r="E704" s="150">
        <f t="shared" si="55"/>
        <v>0.9832377103120135</v>
      </c>
      <c r="F704" s="145"/>
      <c r="G704" s="30"/>
      <c r="H704" s="30"/>
    </row>
    <row r="705" spans="1:8" ht="12.75" customHeight="1">
      <c r="A705" s="17">
        <v>8</v>
      </c>
      <c r="B705" s="205" t="str">
        <f t="shared" si="56"/>
        <v>Bikaner</v>
      </c>
      <c r="C705" s="160">
        <f t="shared" si="56"/>
        <v>1671.7835768</v>
      </c>
      <c r="D705" s="160">
        <v>1586.0172848</v>
      </c>
      <c r="E705" s="150">
        <f t="shared" si="55"/>
        <v>0.9486977302623302</v>
      </c>
      <c r="F705" s="145"/>
      <c r="G705" s="30"/>
      <c r="H705" s="30"/>
    </row>
    <row r="706" spans="1:8" ht="12.75" customHeight="1">
      <c r="A706" s="17">
        <v>9</v>
      </c>
      <c r="B706" s="205" t="str">
        <f t="shared" si="56"/>
        <v>Bundi</v>
      </c>
      <c r="C706" s="160">
        <f t="shared" si="56"/>
        <v>975.5568912000001</v>
      </c>
      <c r="D706" s="160">
        <v>1068.2755984</v>
      </c>
      <c r="E706" s="150">
        <f t="shared" si="55"/>
        <v>1.0950418248657439</v>
      </c>
      <c r="F706" s="145"/>
      <c r="G706" s="30"/>
      <c r="H706" s="30"/>
    </row>
    <row r="707" spans="1:8" ht="12.75" customHeight="1">
      <c r="A707" s="17">
        <v>10</v>
      </c>
      <c r="B707" s="205" t="str">
        <f t="shared" si="56"/>
        <v>Chittorgarh</v>
      </c>
      <c r="C707" s="160">
        <f t="shared" si="56"/>
        <v>1401.4074144</v>
      </c>
      <c r="D707" s="160">
        <v>1302.305436</v>
      </c>
      <c r="E707" s="150">
        <f t="shared" si="55"/>
        <v>0.9292839631204395</v>
      </c>
      <c r="F707" s="145"/>
      <c r="G707" s="30"/>
      <c r="H707" s="30"/>
    </row>
    <row r="708" spans="1:8" ht="12.75" customHeight="1">
      <c r="A708" s="17">
        <v>11</v>
      </c>
      <c r="B708" s="205" t="str">
        <f t="shared" si="56"/>
        <v>Churu</v>
      </c>
      <c r="C708" s="160">
        <f t="shared" si="56"/>
        <v>1570.1884016</v>
      </c>
      <c r="D708" s="160">
        <v>1545.9584712</v>
      </c>
      <c r="E708" s="150">
        <f t="shared" si="55"/>
        <v>0.9845687750748191</v>
      </c>
      <c r="F708" s="145"/>
      <c r="G708" s="30"/>
      <c r="H708" s="30"/>
    </row>
    <row r="709" spans="1:8" ht="12.75" customHeight="1">
      <c r="A709" s="17">
        <v>12</v>
      </c>
      <c r="B709" s="205" t="str">
        <f t="shared" si="56"/>
        <v>Dausa</v>
      </c>
      <c r="C709" s="160">
        <f t="shared" si="56"/>
        <v>1206.7966271999999</v>
      </c>
      <c r="D709" s="160">
        <v>1330.9594776000001</v>
      </c>
      <c r="E709" s="150">
        <f t="shared" si="55"/>
        <v>1.1028863087627963</v>
      </c>
      <c r="F709" s="145"/>
      <c r="G709" s="30"/>
      <c r="H709" s="30"/>
    </row>
    <row r="710" spans="1:8" ht="12.75" customHeight="1">
      <c r="A710" s="17">
        <v>13</v>
      </c>
      <c r="B710" s="205" t="str">
        <f t="shared" si="56"/>
        <v>Dholpur</v>
      </c>
      <c r="C710" s="160">
        <f t="shared" si="56"/>
        <v>1275.3196368</v>
      </c>
      <c r="D710" s="160">
        <v>958.8232648000001</v>
      </c>
      <c r="E710" s="150">
        <f t="shared" si="55"/>
        <v>0.7518297665406105</v>
      </c>
      <c r="F710" s="145"/>
      <c r="G710" s="30"/>
      <c r="H710" s="30"/>
    </row>
    <row r="711" spans="1:8" ht="12.75" customHeight="1">
      <c r="A711" s="17">
        <v>14</v>
      </c>
      <c r="B711" s="205" t="str">
        <f t="shared" si="56"/>
        <v>Dungarpur</v>
      </c>
      <c r="C711" s="160">
        <f t="shared" si="56"/>
        <v>1903.0620176</v>
      </c>
      <c r="D711" s="160">
        <v>1950.5451503999998</v>
      </c>
      <c r="E711" s="150">
        <f t="shared" si="55"/>
        <v>1.024950911930806</v>
      </c>
      <c r="F711" s="145"/>
      <c r="G711" s="30"/>
      <c r="H711" s="30"/>
    </row>
    <row r="712" spans="1:8" ht="12.75" customHeight="1">
      <c r="A712" s="17">
        <v>15</v>
      </c>
      <c r="B712" s="205" t="str">
        <f t="shared" si="56"/>
        <v>Ganganagar</v>
      </c>
      <c r="C712" s="160">
        <f t="shared" si="56"/>
        <v>1271.2855952</v>
      </c>
      <c r="D712" s="160">
        <v>1104.6957240000002</v>
      </c>
      <c r="E712" s="150">
        <f t="shared" si="55"/>
        <v>0.8689595226839711</v>
      </c>
      <c r="F712" s="145"/>
      <c r="G712" s="30"/>
      <c r="H712" s="30"/>
    </row>
    <row r="713" spans="1:8" ht="12.75" customHeight="1">
      <c r="A713" s="17">
        <v>16</v>
      </c>
      <c r="B713" s="205" t="str">
        <f t="shared" si="56"/>
        <v>Hanumangarh</v>
      </c>
      <c r="C713" s="160">
        <f t="shared" si="56"/>
        <v>1139.3157952000001</v>
      </c>
      <c r="D713" s="160">
        <v>1301.2751936</v>
      </c>
      <c r="E713" s="150">
        <f t="shared" si="55"/>
        <v>1.1421549662370554</v>
      </c>
      <c r="F713" s="145"/>
      <c r="G713" s="30"/>
      <c r="H713" s="30"/>
    </row>
    <row r="714" spans="1:8" ht="12.75" customHeight="1">
      <c r="A714" s="17">
        <v>17</v>
      </c>
      <c r="B714" s="205" t="str">
        <f t="shared" si="56"/>
        <v>Jaipur</v>
      </c>
      <c r="C714" s="160">
        <f t="shared" si="56"/>
        <v>2837.313236</v>
      </c>
      <c r="D714" s="160">
        <v>2598.0173392</v>
      </c>
      <c r="E714" s="150">
        <f t="shared" si="55"/>
        <v>0.9156610931201394</v>
      </c>
      <c r="F714" s="145"/>
      <c r="G714" s="30"/>
      <c r="H714" s="30"/>
    </row>
    <row r="715" spans="1:9" ht="12.75" customHeight="1">
      <c r="A715" s="17">
        <v>18</v>
      </c>
      <c r="B715" s="205" t="str">
        <f t="shared" si="56"/>
        <v>Jaiselmer</v>
      </c>
      <c r="C715" s="160">
        <f t="shared" si="56"/>
        <v>992.0667712000002</v>
      </c>
      <c r="D715" s="160">
        <v>911.8310384000001</v>
      </c>
      <c r="E715" s="150">
        <f t="shared" si="55"/>
        <v>0.9191226486671384</v>
      </c>
      <c r="F715" s="145"/>
      <c r="G715" s="30"/>
      <c r="H715" s="30"/>
      <c r="I715" s="9" t="s">
        <v>12</v>
      </c>
    </row>
    <row r="716" spans="1:8" ht="12.75" customHeight="1">
      <c r="A716" s="17">
        <v>19</v>
      </c>
      <c r="B716" s="205" t="str">
        <f t="shared" si="56"/>
        <v>Jalore</v>
      </c>
      <c r="C716" s="160">
        <f t="shared" si="56"/>
        <v>1790.4772608</v>
      </c>
      <c r="D716" s="160">
        <v>1515.0257256</v>
      </c>
      <c r="E716" s="150">
        <f t="shared" si="55"/>
        <v>0.8461574792204141</v>
      </c>
      <c r="F716" s="145"/>
      <c r="G716" s="30"/>
      <c r="H716" s="30"/>
    </row>
    <row r="717" spans="1:9" ht="12.75" customHeight="1">
      <c r="A717" s="17">
        <v>20</v>
      </c>
      <c r="B717" s="205" t="str">
        <f t="shared" si="56"/>
        <v>Jhalawar</v>
      </c>
      <c r="C717" s="160">
        <f t="shared" si="56"/>
        <v>1365.3128544</v>
      </c>
      <c r="D717" s="160">
        <v>1308.2051728000001</v>
      </c>
      <c r="E717" s="150">
        <f t="shared" si="55"/>
        <v>0.9581724573851635</v>
      </c>
      <c r="F717" s="145"/>
      <c r="G717" s="30"/>
      <c r="H717" s="30"/>
      <c r="I717" s="9" t="s">
        <v>12</v>
      </c>
    </row>
    <row r="718" spans="1:8" ht="12.75" customHeight="1">
      <c r="A718" s="17">
        <v>21</v>
      </c>
      <c r="B718" s="205" t="str">
        <f t="shared" si="56"/>
        <v>Jhunjhunu</v>
      </c>
      <c r="C718" s="160">
        <f t="shared" si="56"/>
        <v>974.97936</v>
      </c>
      <c r="D718" s="160">
        <v>952.2645552</v>
      </c>
      <c r="E718" s="150">
        <f t="shared" si="55"/>
        <v>0.976702271112693</v>
      </c>
      <c r="F718" s="145"/>
      <c r="G718" s="30"/>
      <c r="H718" s="30"/>
    </row>
    <row r="719" spans="1:8" ht="12.75" customHeight="1">
      <c r="A719" s="17">
        <v>22</v>
      </c>
      <c r="B719" s="205" t="str">
        <f t="shared" si="56"/>
        <v>Jodhpur</v>
      </c>
      <c r="C719" s="160">
        <f t="shared" si="56"/>
        <v>2718.4241264</v>
      </c>
      <c r="D719" s="160">
        <v>2334.3089712</v>
      </c>
      <c r="E719" s="150">
        <f t="shared" si="55"/>
        <v>0.8586993282359208</v>
      </c>
      <c r="F719" s="145"/>
      <c r="G719" s="30"/>
      <c r="H719" s="30"/>
    </row>
    <row r="720" spans="1:8" ht="12.75" customHeight="1">
      <c r="A720" s="17">
        <v>23</v>
      </c>
      <c r="B720" s="205" t="str">
        <f t="shared" si="56"/>
        <v>Karauli</v>
      </c>
      <c r="C720" s="160">
        <f t="shared" si="56"/>
        <v>1139.8091328</v>
      </c>
      <c r="D720" s="160">
        <v>973.6197376000001</v>
      </c>
      <c r="E720" s="150">
        <f t="shared" si="55"/>
        <v>0.8541954170943102</v>
      </c>
      <c r="F720" s="145"/>
      <c r="G720" s="30"/>
      <c r="H720" s="30"/>
    </row>
    <row r="721" spans="1:8" ht="12.75" customHeight="1">
      <c r="A721" s="17">
        <v>24</v>
      </c>
      <c r="B721" s="205" t="str">
        <f t="shared" si="56"/>
        <v>Kota</v>
      </c>
      <c r="C721" s="160">
        <f t="shared" si="56"/>
        <v>917.1184344000001</v>
      </c>
      <c r="D721" s="160">
        <v>874.1446336000001</v>
      </c>
      <c r="E721" s="150">
        <f t="shared" si="55"/>
        <v>0.9531425831298284</v>
      </c>
      <c r="F721" s="145"/>
      <c r="G721" s="30"/>
      <c r="H721" s="30"/>
    </row>
    <row r="722" spans="1:8" ht="12.75" customHeight="1">
      <c r="A722" s="17">
        <v>25</v>
      </c>
      <c r="B722" s="205" t="str">
        <f t="shared" si="56"/>
        <v>Nagaur</v>
      </c>
      <c r="C722" s="160">
        <f t="shared" si="56"/>
        <v>2414.919104</v>
      </c>
      <c r="D722" s="160">
        <v>2255.7742336</v>
      </c>
      <c r="E722" s="150">
        <f t="shared" si="55"/>
        <v>0.9340992954437285</v>
      </c>
      <c r="F722" s="145"/>
      <c r="G722" s="30"/>
      <c r="H722" s="30"/>
    </row>
    <row r="723" spans="1:8" ht="12.75" customHeight="1">
      <c r="A723" s="17">
        <v>26</v>
      </c>
      <c r="B723" s="205" t="str">
        <f t="shared" si="56"/>
        <v>Pali</v>
      </c>
      <c r="C723" s="160">
        <f t="shared" si="56"/>
        <v>1755.6277752</v>
      </c>
      <c r="D723" s="160">
        <v>1671.8369616</v>
      </c>
      <c r="E723" s="150">
        <f t="shared" si="55"/>
        <v>0.9522730189259767</v>
      </c>
      <c r="F723" s="145"/>
      <c r="G723" s="30"/>
      <c r="H723" s="30"/>
    </row>
    <row r="724" spans="1:8" ht="12.75" customHeight="1">
      <c r="A724" s="17">
        <v>27</v>
      </c>
      <c r="B724" s="205" t="str">
        <f t="shared" si="56"/>
        <v>Partapgarh</v>
      </c>
      <c r="C724" s="160">
        <f t="shared" si="56"/>
        <v>1082.780424</v>
      </c>
      <c r="D724" s="160">
        <v>1161.3584992</v>
      </c>
      <c r="E724" s="150">
        <f t="shared" si="55"/>
        <v>1.0725706463270896</v>
      </c>
      <c r="F724" s="145"/>
      <c r="G724" s="30"/>
      <c r="H724" s="30"/>
    </row>
    <row r="725" spans="1:8" ht="12.75" customHeight="1">
      <c r="A725" s="17">
        <v>28</v>
      </c>
      <c r="B725" s="205" t="str">
        <f t="shared" si="56"/>
        <v>Rajsamand</v>
      </c>
      <c r="C725" s="160">
        <f t="shared" si="56"/>
        <v>1253.2032623999999</v>
      </c>
      <c r="D725" s="160">
        <v>1229.200148</v>
      </c>
      <c r="E725" s="150">
        <f t="shared" si="55"/>
        <v>0.9808465911954045</v>
      </c>
      <c r="F725" s="145"/>
      <c r="G725" s="30"/>
      <c r="H725" s="30"/>
    </row>
    <row r="726" spans="1:8" ht="12.75" customHeight="1">
      <c r="A726" s="17">
        <v>29</v>
      </c>
      <c r="B726" s="205" t="str">
        <f t="shared" si="56"/>
        <v>S.Madhopur</v>
      </c>
      <c r="C726" s="160">
        <f t="shared" si="56"/>
        <v>1143.5842023999999</v>
      </c>
      <c r="D726" s="160">
        <v>982.5793920000001</v>
      </c>
      <c r="E726" s="150">
        <f t="shared" si="55"/>
        <v>0.8592103580461284</v>
      </c>
      <c r="F726" s="145"/>
      <c r="G726" s="30"/>
      <c r="H726" s="30"/>
    </row>
    <row r="727" spans="1:8" ht="12.75" customHeight="1">
      <c r="A727" s="17">
        <v>30</v>
      </c>
      <c r="B727" s="205" t="str">
        <f t="shared" si="56"/>
        <v>Sikar</v>
      </c>
      <c r="C727" s="160">
        <f t="shared" si="56"/>
        <v>1468.8954024</v>
      </c>
      <c r="D727" s="160">
        <v>1384.770648</v>
      </c>
      <c r="E727" s="150">
        <f t="shared" si="55"/>
        <v>0.9427292411273464</v>
      </c>
      <c r="F727" s="145"/>
      <c r="G727" s="30" t="s">
        <v>12</v>
      </c>
      <c r="H727" s="30"/>
    </row>
    <row r="728" spans="1:8" ht="12.75" customHeight="1">
      <c r="A728" s="17">
        <v>31</v>
      </c>
      <c r="B728" s="205" t="str">
        <f t="shared" si="56"/>
        <v>Sirohi</v>
      </c>
      <c r="C728" s="160">
        <f t="shared" si="56"/>
        <v>917.2941744</v>
      </c>
      <c r="D728" s="160">
        <v>861.0573744000001</v>
      </c>
      <c r="E728" s="150">
        <f t="shared" si="55"/>
        <v>0.9386927317653747</v>
      </c>
      <c r="F728" s="145"/>
      <c r="G728" s="30"/>
      <c r="H728" s="30"/>
    </row>
    <row r="729" spans="1:8" ht="12.75" customHeight="1">
      <c r="A729" s="17">
        <v>32</v>
      </c>
      <c r="B729" s="205" t="str">
        <f t="shared" si="56"/>
        <v>Tonk</v>
      </c>
      <c r="C729" s="160">
        <f t="shared" si="56"/>
        <v>974.7106944000001</v>
      </c>
      <c r="D729" s="160">
        <v>1051.90424</v>
      </c>
      <c r="E729" s="150">
        <f t="shared" si="55"/>
        <v>1.0791963667204019</v>
      </c>
      <c r="F729" s="145"/>
      <c r="G729" s="30"/>
      <c r="H729" s="30"/>
    </row>
    <row r="730" spans="1:8" ht="12.75" customHeight="1">
      <c r="A730" s="17">
        <v>33</v>
      </c>
      <c r="B730" s="205" t="str">
        <f t="shared" si="56"/>
        <v>Udaipur</v>
      </c>
      <c r="C730" s="160">
        <f t="shared" si="56"/>
        <v>3353.404908</v>
      </c>
      <c r="D730" s="160">
        <v>2651.48914</v>
      </c>
      <c r="E730" s="150">
        <f t="shared" si="55"/>
        <v>0.790685650180363</v>
      </c>
      <c r="F730" s="145"/>
      <c r="G730" s="30"/>
      <c r="H730" s="30"/>
    </row>
    <row r="731" spans="1:8" ht="12.75" customHeight="1">
      <c r="A731" s="32"/>
      <c r="B731" s="1" t="s">
        <v>27</v>
      </c>
      <c r="C731" s="161">
        <f>SUM(C698:C730)</f>
        <v>56179.40330879999</v>
      </c>
      <c r="D731" s="161">
        <f>SUM(D698:D730)</f>
        <v>52298.717113599996</v>
      </c>
      <c r="E731" s="149">
        <f t="shared" si="55"/>
        <v>0.9309233283616574</v>
      </c>
      <c r="F731" s="40"/>
      <c r="G731" s="30"/>
      <c r="H731" s="30"/>
    </row>
    <row r="732" spans="1:9" ht="23.25" customHeight="1">
      <c r="A732" s="44" t="s">
        <v>177</v>
      </c>
      <c r="B732" s="45"/>
      <c r="C732" s="45"/>
      <c r="D732" s="45"/>
      <c r="E732" s="45"/>
      <c r="F732" s="45"/>
      <c r="G732" s="45"/>
      <c r="H732" s="45"/>
      <c r="I732" s="45"/>
    </row>
    <row r="733" spans="1:9" ht="14.25">
      <c r="A733" s="44"/>
      <c r="B733" s="45"/>
      <c r="C733" s="45"/>
      <c r="D733" s="45"/>
      <c r="E733" s="45"/>
      <c r="F733" s="45"/>
      <c r="G733" s="45"/>
      <c r="H733" s="45"/>
      <c r="I733" s="45"/>
    </row>
    <row r="734" spans="1:9" ht="14.25">
      <c r="A734" s="44" t="s">
        <v>122</v>
      </c>
      <c r="B734" s="45"/>
      <c r="C734" s="45"/>
      <c r="D734" s="45"/>
      <c r="E734" s="45"/>
      <c r="F734" s="45"/>
      <c r="G734" s="45"/>
      <c r="H734" s="45"/>
      <c r="I734" s="45"/>
    </row>
    <row r="735" spans="2:9" ht="12" customHeight="1">
      <c r="B735" s="45"/>
      <c r="C735" s="45"/>
      <c r="D735" s="45"/>
      <c r="E735" s="45"/>
      <c r="F735" s="45"/>
      <c r="G735" s="45"/>
      <c r="H735" s="45"/>
      <c r="I735" s="45"/>
    </row>
    <row r="736" spans="1:6" ht="42" customHeight="1">
      <c r="A736" s="85" t="s">
        <v>30</v>
      </c>
      <c r="B736" s="85" t="s">
        <v>31</v>
      </c>
      <c r="C736" s="85" t="s">
        <v>61</v>
      </c>
      <c r="D736" s="85" t="s">
        <v>62</v>
      </c>
      <c r="E736" s="85" t="s">
        <v>63</v>
      </c>
      <c r="F736" s="48"/>
    </row>
    <row r="737" spans="1:6" s="52" customFormat="1" ht="16.5" customHeight="1">
      <c r="A737" s="86">
        <v>1</v>
      </c>
      <c r="B737" s="86">
        <v>2</v>
      </c>
      <c r="C737" s="86">
        <v>3</v>
      </c>
      <c r="D737" s="86">
        <v>4</v>
      </c>
      <c r="E737" s="86">
        <v>5</v>
      </c>
      <c r="F737" s="97"/>
    </row>
    <row r="738" spans="1:8" ht="12.75" customHeight="1">
      <c r="A738" s="17">
        <v>1</v>
      </c>
      <c r="B738" s="205" t="str">
        <f>B698</f>
        <v>Ajmer</v>
      </c>
      <c r="C738" s="150">
        <f>E484</f>
        <v>0.9068067433987533</v>
      </c>
      <c r="D738" s="150">
        <f>E698</f>
        <v>0.8631989359938115</v>
      </c>
      <c r="E738" s="166">
        <f aca="true" t="shared" si="57" ref="E738:E771">D738-C738</f>
        <v>-0.043607807404941856</v>
      </c>
      <c r="F738" s="145"/>
      <c r="G738" s="30"/>
      <c r="H738" s="30"/>
    </row>
    <row r="739" spans="1:8" ht="12.75" customHeight="1">
      <c r="A739" s="17">
        <v>2</v>
      </c>
      <c r="B739" s="205" t="str">
        <f aca="true" t="shared" si="58" ref="B739:B770">B699</f>
        <v>Alwar</v>
      </c>
      <c r="C739" s="150">
        <f aca="true" t="shared" si="59" ref="C739:C771">E485</f>
        <v>0.9169011055851615</v>
      </c>
      <c r="D739" s="150">
        <f aca="true" t="shared" si="60" ref="D739:D771">E699</f>
        <v>0.8726773199868773</v>
      </c>
      <c r="E739" s="166">
        <f t="shared" si="57"/>
        <v>-0.044223785598284215</v>
      </c>
      <c r="F739" s="145"/>
      <c r="G739" s="30"/>
      <c r="H739" s="30"/>
    </row>
    <row r="740" spans="1:8" ht="12.75" customHeight="1">
      <c r="A740" s="17">
        <v>3</v>
      </c>
      <c r="B740" s="205" t="str">
        <f t="shared" si="58"/>
        <v>Banswara</v>
      </c>
      <c r="C740" s="150">
        <f t="shared" si="59"/>
        <v>0.8291911121131984</v>
      </c>
      <c r="D740" s="150">
        <f t="shared" si="60"/>
        <v>1.0394561142745695</v>
      </c>
      <c r="E740" s="166">
        <f t="shared" si="57"/>
        <v>0.21026500216137112</v>
      </c>
      <c r="F740" s="145"/>
      <c r="G740" s="30"/>
      <c r="H740" s="30"/>
    </row>
    <row r="741" spans="1:8" ht="12.75" customHeight="1">
      <c r="A741" s="17">
        <v>4</v>
      </c>
      <c r="B741" s="205" t="str">
        <f t="shared" si="58"/>
        <v>Baran</v>
      </c>
      <c r="C741" s="150">
        <f t="shared" si="59"/>
        <v>1.2986000847200871</v>
      </c>
      <c r="D741" s="150">
        <f t="shared" si="60"/>
        <v>1.2370414123174194</v>
      </c>
      <c r="E741" s="166">
        <f t="shared" si="57"/>
        <v>-0.06155867240266777</v>
      </c>
      <c r="F741" s="145"/>
      <c r="G741" s="30"/>
      <c r="H741" s="30"/>
    </row>
    <row r="742" spans="1:8" ht="12.75" customHeight="1">
      <c r="A742" s="17">
        <v>5</v>
      </c>
      <c r="B742" s="205" t="str">
        <f t="shared" si="58"/>
        <v>Barmer</v>
      </c>
      <c r="C742" s="150">
        <f t="shared" si="59"/>
        <v>0.8733739619746944</v>
      </c>
      <c r="D742" s="150">
        <f t="shared" si="60"/>
        <v>0.8370843868200106</v>
      </c>
      <c r="E742" s="166">
        <f t="shared" si="57"/>
        <v>-0.036289575154683784</v>
      </c>
      <c r="F742" s="145"/>
      <c r="G742" s="30"/>
      <c r="H742" s="30"/>
    </row>
    <row r="743" spans="1:8" ht="12.75" customHeight="1">
      <c r="A743" s="17">
        <v>6</v>
      </c>
      <c r="B743" s="205" t="str">
        <f t="shared" si="58"/>
        <v>Bharatpur</v>
      </c>
      <c r="C743" s="150">
        <f t="shared" si="59"/>
        <v>0.9241109465864815</v>
      </c>
      <c r="D743" s="150">
        <f t="shared" si="60"/>
        <v>0.879611051587627</v>
      </c>
      <c r="E743" s="166">
        <f t="shared" si="57"/>
        <v>-0.04449989499885454</v>
      </c>
      <c r="F743" s="145"/>
      <c r="G743" s="30"/>
      <c r="H743" s="30"/>
    </row>
    <row r="744" spans="1:8" ht="12.75" customHeight="1">
      <c r="A744" s="17">
        <v>7</v>
      </c>
      <c r="B744" s="205" t="str">
        <f t="shared" si="58"/>
        <v>Bhilwara</v>
      </c>
      <c r="C744" s="150">
        <f t="shared" si="59"/>
        <v>1.028918906054441</v>
      </c>
      <c r="D744" s="150">
        <f t="shared" si="60"/>
        <v>0.9832377103120135</v>
      </c>
      <c r="E744" s="166">
        <f t="shared" si="57"/>
        <v>-0.04568119574242757</v>
      </c>
      <c r="F744" s="145"/>
      <c r="G744" s="30"/>
      <c r="H744" s="30"/>
    </row>
    <row r="745" spans="1:8" ht="12.75" customHeight="1">
      <c r="A745" s="17">
        <v>8</v>
      </c>
      <c r="B745" s="205" t="str">
        <f t="shared" si="58"/>
        <v>Bikaner</v>
      </c>
      <c r="C745" s="150">
        <f t="shared" si="59"/>
        <v>0.9955970692424</v>
      </c>
      <c r="D745" s="150">
        <f t="shared" si="60"/>
        <v>0.9486977302623302</v>
      </c>
      <c r="E745" s="166">
        <f t="shared" si="57"/>
        <v>-0.046899338980069816</v>
      </c>
      <c r="F745" s="145"/>
      <c r="G745" s="30"/>
      <c r="H745" s="30"/>
    </row>
    <row r="746" spans="1:8" ht="12.75" customHeight="1">
      <c r="A746" s="17">
        <v>9</v>
      </c>
      <c r="B746" s="205" t="str">
        <f t="shared" si="58"/>
        <v>Bundi</v>
      </c>
      <c r="C746" s="150">
        <f t="shared" si="59"/>
        <v>1.1502858196570163</v>
      </c>
      <c r="D746" s="150">
        <f t="shared" si="60"/>
        <v>1.0950418248657439</v>
      </c>
      <c r="E746" s="166">
        <f t="shared" si="57"/>
        <v>-0.0552439947912724</v>
      </c>
      <c r="F746" s="145"/>
      <c r="G746" s="30"/>
      <c r="H746" s="30"/>
    </row>
    <row r="747" spans="1:8" ht="12.75" customHeight="1">
      <c r="A747" s="17">
        <v>10</v>
      </c>
      <c r="B747" s="205" t="str">
        <f t="shared" si="58"/>
        <v>Chittorgarh</v>
      </c>
      <c r="C747" s="150">
        <f t="shared" si="59"/>
        <v>0.9766453091049991</v>
      </c>
      <c r="D747" s="150">
        <f t="shared" si="60"/>
        <v>0.9292839631204395</v>
      </c>
      <c r="E747" s="166">
        <f t="shared" si="57"/>
        <v>-0.047361345984559655</v>
      </c>
      <c r="F747" s="145"/>
      <c r="G747" s="30"/>
      <c r="H747" s="30"/>
    </row>
    <row r="748" spans="1:8" ht="12.75" customHeight="1">
      <c r="A748" s="17">
        <v>11</v>
      </c>
      <c r="B748" s="205" t="str">
        <f t="shared" si="58"/>
        <v>Churu</v>
      </c>
      <c r="C748" s="150">
        <f t="shared" si="59"/>
        <v>1.032252063477194</v>
      </c>
      <c r="D748" s="150">
        <f t="shared" si="60"/>
        <v>0.9845687750748191</v>
      </c>
      <c r="E748" s="166">
        <f t="shared" si="57"/>
        <v>-0.04768328840237479</v>
      </c>
      <c r="F748" s="145"/>
      <c r="G748" s="30"/>
      <c r="H748" s="30"/>
    </row>
    <row r="749" spans="1:8" ht="12.75" customHeight="1">
      <c r="A749" s="17">
        <v>12</v>
      </c>
      <c r="B749" s="205" t="str">
        <f t="shared" si="58"/>
        <v>Dausa</v>
      </c>
      <c r="C749" s="150">
        <f t="shared" si="59"/>
        <v>1.1588272189476945</v>
      </c>
      <c r="D749" s="150">
        <f t="shared" si="60"/>
        <v>1.1028863087627963</v>
      </c>
      <c r="E749" s="166">
        <f t="shared" si="57"/>
        <v>-0.05594091018489822</v>
      </c>
      <c r="F749" s="145"/>
      <c r="G749" s="30"/>
      <c r="H749" s="30"/>
    </row>
    <row r="750" spans="1:8" ht="12.75" customHeight="1">
      <c r="A750" s="17">
        <v>13</v>
      </c>
      <c r="B750" s="205" t="str">
        <f t="shared" si="58"/>
        <v>Dholpur</v>
      </c>
      <c r="C750" s="150">
        <f t="shared" si="59"/>
        <v>0.7893860222655745</v>
      </c>
      <c r="D750" s="150">
        <f t="shared" si="60"/>
        <v>0.7518297665406105</v>
      </c>
      <c r="E750" s="166">
        <f t="shared" si="57"/>
        <v>-0.037556255724964016</v>
      </c>
      <c r="F750" s="145"/>
      <c r="G750" s="30"/>
      <c r="H750" s="30"/>
    </row>
    <row r="751" spans="1:8" ht="12.75" customHeight="1">
      <c r="A751" s="17">
        <v>14</v>
      </c>
      <c r="B751" s="205" t="str">
        <f t="shared" si="58"/>
        <v>Dungarpur</v>
      </c>
      <c r="C751" s="150">
        <f t="shared" si="59"/>
        <v>1.0758509161395755</v>
      </c>
      <c r="D751" s="150">
        <f t="shared" si="60"/>
        <v>1.024950911930806</v>
      </c>
      <c r="E751" s="166">
        <f t="shared" si="57"/>
        <v>-0.0509000042087695</v>
      </c>
      <c r="F751" s="145"/>
      <c r="G751" s="30"/>
      <c r="H751" s="30"/>
    </row>
    <row r="752" spans="1:8" ht="12.75" customHeight="1">
      <c r="A752" s="17">
        <v>15</v>
      </c>
      <c r="B752" s="205" t="str">
        <f t="shared" si="58"/>
        <v>Ganganagar</v>
      </c>
      <c r="C752" s="150">
        <f t="shared" si="59"/>
        <v>0.9123053297145313</v>
      </c>
      <c r="D752" s="150">
        <f t="shared" si="60"/>
        <v>0.8689595226839711</v>
      </c>
      <c r="E752" s="166">
        <f t="shared" si="57"/>
        <v>-0.043345807030560124</v>
      </c>
      <c r="F752" s="145"/>
      <c r="G752" s="30"/>
      <c r="H752" s="30"/>
    </row>
    <row r="753" spans="1:8" ht="12.75" customHeight="1">
      <c r="A753" s="17">
        <v>16</v>
      </c>
      <c r="B753" s="205" t="str">
        <f t="shared" si="58"/>
        <v>Hanumangarh</v>
      </c>
      <c r="C753" s="150">
        <f t="shared" si="59"/>
        <v>1.1981705636556934</v>
      </c>
      <c r="D753" s="150">
        <f t="shared" si="60"/>
        <v>1.1421549662370554</v>
      </c>
      <c r="E753" s="166">
        <f t="shared" si="57"/>
        <v>-0.05601559741863804</v>
      </c>
      <c r="F753" s="145"/>
      <c r="G753" s="30"/>
      <c r="H753" s="30"/>
    </row>
    <row r="754" spans="1:8" ht="12.75" customHeight="1">
      <c r="A754" s="17">
        <v>17</v>
      </c>
      <c r="B754" s="205" t="str">
        <f t="shared" si="58"/>
        <v>Jaipur</v>
      </c>
      <c r="C754" s="150">
        <f t="shared" si="59"/>
        <v>0.9602225134660166</v>
      </c>
      <c r="D754" s="150">
        <f t="shared" si="60"/>
        <v>0.9156610931201394</v>
      </c>
      <c r="E754" s="166">
        <f t="shared" si="57"/>
        <v>-0.04456142034587718</v>
      </c>
      <c r="F754" s="145"/>
      <c r="G754" s="30"/>
      <c r="H754" s="30"/>
    </row>
    <row r="755" spans="1:8" ht="12.75" customHeight="1">
      <c r="A755" s="17">
        <v>18</v>
      </c>
      <c r="B755" s="205" t="str">
        <f t="shared" si="58"/>
        <v>Jaiselmer</v>
      </c>
      <c r="C755" s="150">
        <f t="shared" si="59"/>
        <v>0.9552036087667838</v>
      </c>
      <c r="D755" s="150">
        <f t="shared" si="60"/>
        <v>0.9191226486671384</v>
      </c>
      <c r="E755" s="166">
        <f t="shared" si="57"/>
        <v>-0.03608096009964534</v>
      </c>
      <c r="F755" s="145"/>
      <c r="G755" s="30" t="s">
        <v>12</v>
      </c>
      <c r="H755" s="30"/>
    </row>
    <row r="756" spans="1:8" ht="12.75" customHeight="1">
      <c r="A756" s="17">
        <v>19</v>
      </c>
      <c r="B756" s="205" t="str">
        <f t="shared" si="58"/>
        <v>Jalore</v>
      </c>
      <c r="C756" s="150">
        <f t="shared" si="59"/>
        <v>0.8887994211499857</v>
      </c>
      <c r="D756" s="150">
        <f t="shared" si="60"/>
        <v>0.8461574792204141</v>
      </c>
      <c r="E756" s="166">
        <f t="shared" si="57"/>
        <v>-0.0426419419295716</v>
      </c>
      <c r="F756" s="145"/>
      <c r="G756" s="30"/>
      <c r="H756" s="30"/>
    </row>
    <row r="757" spans="1:8" ht="12.75" customHeight="1">
      <c r="A757" s="17">
        <v>20</v>
      </c>
      <c r="B757" s="205" t="str">
        <f t="shared" si="58"/>
        <v>Jhalawar</v>
      </c>
      <c r="C757" s="150">
        <f t="shared" si="59"/>
        <v>1.0065908129666643</v>
      </c>
      <c r="D757" s="150">
        <f t="shared" si="60"/>
        <v>0.9581724573851635</v>
      </c>
      <c r="E757" s="166">
        <f t="shared" si="57"/>
        <v>-0.04841835558150076</v>
      </c>
      <c r="F757" s="145"/>
      <c r="G757" s="30"/>
      <c r="H757" s="30"/>
    </row>
    <row r="758" spans="1:8" ht="12.75" customHeight="1">
      <c r="A758" s="17">
        <v>21</v>
      </c>
      <c r="B758" s="205" t="str">
        <f t="shared" si="58"/>
        <v>Jhunjhunu</v>
      </c>
      <c r="C758" s="150">
        <f t="shared" si="59"/>
        <v>1.024079074698658</v>
      </c>
      <c r="D758" s="150">
        <f t="shared" si="60"/>
        <v>0.976702271112693</v>
      </c>
      <c r="E758" s="166">
        <f t="shared" si="57"/>
        <v>-0.04737680358596508</v>
      </c>
      <c r="F758" s="145"/>
      <c r="G758" s="30"/>
      <c r="H758" s="30"/>
    </row>
    <row r="759" spans="1:8" ht="12.75" customHeight="1">
      <c r="A759" s="17">
        <v>22</v>
      </c>
      <c r="B759" s="205" t="str">
        <f t="shared" si="58"/>
        <v>Jodhpur</v>
      </c>
      <c r="C759" s="150">
        <f t="shared" si="59"/>
        <v>0.8999594926809246</v>
      </c>
      <c r="D759" s="150">
        <f t="shared" si="60"/>
        <v>0.8586993282359208</v>
      </c>
      <c r="E759" s="166">
        <f t="shared" si="57"/>
        <v>-0.0412601644450038</v>
      </c>
      <c r="F759" s="145"/>
      <c r="G759" s="30"/>
      <c r="H759" s="30"/>
    </row>
    <row r="760" spans="1:8" ht="12.75" customHeight="1">
      <c r="A760" s="17">
        <v>23</v>
      </c>
      <c r="B760" s="205" t="str">
        <f t="shared" si="58"/>
        <v>Karauli</v>
      </c>
      <c r="C760" s="150">
        <f t="shared" si="59"/>
        <v>0.8974626608227223</v>
      </c>
      <c r="D760" s="150">
        <f t="shared" si="60"/>
        <v>0.8541954170943102</v>
      </c>
      <c r="E760" s="166">
        <f t="shared" si="57"/>
        <v>-0.043267243728412064</v>
      </c>
      <c r="F760" s="145"/>
      <c r="G760" s="30"/>
      <c r="H760" s="30"/>
    </row>
    <row r="761" spans="1:8" ht="12.75" customHeight="1">
      <c r="A761" s="17">
        <v>24</v>
      </c>
      <c r="B761" s="205" t="str">
        <f t="shared" si="58"/>
        <v>Kota</v>
      </c>
      <c r="C761" s="150">
        <f t="shared" si="59"/>
        <v>1.00143897651895</v>
      </c>
      <c r="D761" s="150">
        <f t="shared" si="60"/>
        <v>0.9531425831298284</v>
      </c>
      <c r="E761" s="166">
        <f t="shared" si="57"/>
        <v>-0.04829639338912162</v>
      </c>
      <c r="F761" s="145"/>
      <c r="G761" s="30"/>
      <c r="H761" s="30"/>
    </row>
    <row r="762" spans="1:8" ht="12.75" customHeight="1">
      <c r="A762" s="17">
        <v>25</v>
      </c>
      <c r="B762" s="205" t="str">
        <f t="shared" si="58"/>
        <v>Nagaur</v>
      </c>
      <c r="C762" s="150">
        <f t="shared" si="59"/>
        <v>0.9812585234965765</v>
      </c>
      <c r="D762" s="150">
        <f t="shared" si="60"/>
        <v>0.9340992954437285</v>
      </c>
      <c r="E762" s="166">
        <f t="shared" si="57"/>
        <v>-0.047159228052848</v>
      </c>
      <c r="F762" s="145"/>
      <c r="G762" s="30"/>
      <c r="H762" s="30"/>
    </row>
    <row r="763" spans="1:8" ht="12.75" customHeight="1">
      <c r="A763" s="17">
        <v>26</v>
      </c>
      <c r="B763" s="205" t="str">
        <f t="shared" si="58"/>
        <v>Pali</v>
      </c>
      <c r="C763" s="150">
        <f t="shared" si="59"/>
        <v>1.0005999833497445</v>
      </c>
      <c r="D763" s="150">
        <f t="shared" si="60"/>
        <v>0.9522730189259767</v>
      </c>
      <c r="E763" s="166">
        <f t="shared" si="57"/>
        <v>-0.048326964423767826</v>
      </c>
      <c r="F763" s="145"/>
      <c r="G763" s="30"/>
      <c r="H763" s="30"/>
    </row>
    <row r="764" spans="1:8" ht="12.75" customHeight="1">
      <c r="A764" s="17">
        <v>27</v>
      </c>
      <c r="B764" s="205" t="str">
        <f t="shared" si="58"/>
        <v>Partapgarh</v>
      </c>
      <c r="C764" s="150">
        <f t="shared" si="59"/>
        <v>1.126573439594816</v>
      </c>
      <c r="D764" s="150">
        <f t="shared" si="60"/>
        <v>1.0725706463270896</v>
      </c>
      <c r="E764" s="166">
        <f t="shared" si="57"/>
        <v>-0.05400279326772628</v>
      </c>
      <c r="F764" s="145"/>
      <c r="G764" s="30"/>
      <c r="H764" s="30"/>
    </row>
    <row r="765" spans="1:8" ht="12.75" customHeight="1">
      <c r="A765" s="17">
        <v>28</v>
      </c>
      <c r="B765" s="205" t="str">
        <f t="shared" si="58"/>
        <v>Rajsamand</v>
      </c>
      <c r="C765" s="150">
        <f t="shared" si="59"/>
        <v>1.0306495380413754</v>
      </c>
      <c r="D765" s="150">
        <f t="shared" si="60"/>
        <v>0.9808465911954045</v>
      </c>
      <c r="E765" s="166">
        <f t="shared" si="57"/>
        <v>-0.049802946845970864</v>
      </c>
      <c r="F765" s="145"/>
      <c r="G765" s="30"/>
      <c r="H765" s="30"/>
    </row>
    <row r="766" spans="1:8" ht="12.75" customHeight="1">
      <c r="A766" s="17">
        <v>29</v>
      </c>
      <c r="B766" s="205" t="str">
        <f t="shared" si="58"/>
        <v>S.Madhopur</v>
      </c>
      <c r="C766" s="150">
        <f t="shared" si="59"/>
        <v>0.8959595506899771</v>
      </c>
      <c r="D766" s="150">
        <f t="shared" si="60"/>
        <v>0.8592103580461284</v>
      </c>
      <c r="E766" s="166">
        <f t="shared" si="57"/>
        <v>-0.03674919264384868</v>
      </c>
      <c r="F766" s="145"/>
      <c r="G766" s="30"/>
      <c r="H766" s="30"/>
    </row>
    <row r="767" spans="1:8" ht="12.75" customHeight="1">
      <c r="A767" s="17">
        <v>30</v>
      </c>
      <c r="B767" s="205" t="str">
        <f t="shared" si="58"/>
        <v>Sikar</v>
      </c>
      <c r="C767" s="150">
        <f t="shared" si="59"/>
        <v>0.9917857342745385</v>
      </c>
      <c r="D767" s="150">
        <f t="shared" si="60"/>
        <v>0.9427292411273464</v>
      </c>
      <c r="E767" s="166">
        <f t="shared" si="57"/>
        <v>-0.04905649314719218</v>
      </c>
      <c r="F767" s="145"/>
      <c r="G767" s="30" t="s">
        <v>12</v>
      </c>
      <c r="H767" s="30"/>
    </row>
    <row r="768" spans="1:8" ht="12.75" customHeight="1">
      <c r="A768" s="17">
        <v>31</v>
      </c>
      <c r="B768" s="205" t="str">
        <f t="shared" si="58"/>
        <v>Sirohi</v>
      </c>
      <c r="C768" s="150">
        <f t="shared" si="59"/>
        <v>0.9859653364692434</v>
      </c>
      <c r="D768" s="150">
        <f t="shared" si="60"/>
        <v>0.9386927317653747</v>
      </c>
      <c r="E768" s="166">
        <f t="shared" si="57"/>
        <v>-0.04727260470386874</v>
      </c>
      <c r="F768" s="145"/>
      <c r="G768" s="30" t="s">
        <v>12</v>
      </c>
      <c r="H768" s="30"/>
    </row>
    <row r="769" spans="1:9" ht="12.75" customHeight="1">
      <c r="A769" s="17">
        <v>32</v>
      </c>
      <c r="B769" s="205" t="str">
        <f t="shared" si="58"/>
        <v>Tonk</v>
      </c>
      <c r="C769" s="150">
        <f t="shared" si="59"/>
        <v>1.1334988106319164</v>
      </c>
      <c r="D769" s="150">
        <f t="shared" si="60"/>
        <v>1.0791963667204019</v>
      </c>
      <c r="E769" s="166">
        <f t="shared" si="57"/>
        <v>-0.05430244391151451</v>
      </c>
      <c r="F769" s="145"/>
      <c r="G769" s="30"/>
      <c r="H769" s="30"/>
      <c r="I769" s="9" t="s">
        <v>12</v>
      </c>
    </row>
    <row r="770" spans="1:8" ht="12.75" customHeight="1">
      <c r="A770" s="17">
        <v>33</v>
      </c>
      <c r="B770" s="205" t="str">
        <f t="shared" si="58"/>
        <v>Udaipur</v>
      </c>
      <c r="C770" s="150">
        <f t="shared" si="59"/>
        <v>0.8305830669166899</v>
      </c>
      <c r="D770" s="150">
        <f t="shared" si="60"/>
        <v>0.790685650180363</v>
      </c>
      <c r="E770" s="166">
        <f t="shared" si="57"/>
        <v>-0.03989741673632696</v>
      </c>
      <c r="F770" s="145"/>
      <c r="G770" s="30"/>
      <c r="H770" s="30"/>
    </row>
    <row r="771" spans="1:8" ht="12.75" customHeight="1">
      <c r="A771" s="32"/>
      <c r="B771" s="1" t="s">
        <v>27</v>
      </c>
      <c r="C771" s="149">
        <f t="shared" si="59"/>
        <v>0.9652002579859109</v>
      </c>
      <c r="D771" s="149">
        <f t="shared" si="60"/>
        <v>0.9309233283616574</v>
      </c>
      <c r="E771" s="165">
        <f t="shared" si="57"/>
        <v>-0.03427692962425355</v>
      </c>
      <c r="F771" s="40"/>
      <c r="G771" s="30"/>
      <c r="H771" s="30"/>
    </row>
    <row r="772" spans="1:8" ht="14.25" customHeight="1">
      <c r="A772" s="69"/>
      <c r="B772" s="70"/>
      <c r="C772" s="71">
        <f>SUM(C738:C770)</f>
        <v>32.677853717173086</v>
      </c>
      <c r="D772" s="71"/>
      <c r="E772" s="72"/>
      <c r="F772" s="73"/>
      <c r="G772" s="74" t="s">
        <v>12</v>
      </c>
      <c r="H772" s="74"/>
    </row>
    <row r="773" spans="1:9" ht="14.25">
      <c r="A773" s="44" t="s">
        <v>178</v>
      </c>
      <c r="B773" s="45"/>
      <c r="C773" s="45"/>
      <c r="D773" s="45"/>
      <c r="E773" s="45"/>
      <c r="F773" s="45"/>
      <c r="G773" s="45"/>
      <c r="H773" s="45"/>
      <c r="I773" s="45"/>
    </row>
    <row r="774" spans="2:9" ht="11.25" customHeight="1">
      <c r="B774" s="45"/>
      <c r="C774" s="45"/>
      <c r="D774" s="45"/>
      <c r="E774" s="45"/>
      <c r="F774" s="45"/>
      <c r="G774" s="45"/>
      <c r="H774" s="45"/>
      <c r="I774" s="45"/>
    </row>
    <row r="775" spans="2:9" ht="14.25" customHeight="1">
      <c r="B775" s="45"/>
      <c r="C775" s="45"/>
      <c r="D775" s="45"/>
      <c r="F775" s="56" t="s">
        <v>64</v>
      </c>
      <c r="G775" s="45"/>
      <c r="H775" s="45"/>
      <c r="I775" s="45"/>
    </row>
    <row r="776" spans="1:6" ht="59.25" customHeight="1">
      <c r="A776" s="85" t="s">
        <v>30</v>
      </c>
      <c r="B776" s="85" t="s">
        <v>31</v>
      </c>
      <c r="C776" s="125" t="s">
        <v>179</v>
      </c>
      <c r="D776" s="125" t="s">
        <v>65</v>
      </c>
      <c r="E776" s="125" t="s">
        <v>66</v>
      </c>
      <c r="F776" s="85" t="s">
        <v>67</v>
      </c>
    </row>
    <row r="777" spans="1:10" ht="15" customHeight="1">
      <c r="A777" s="46">
        <v>1</v>
      </c>
      <c r="B777" s="46">
        <v>2</v>
      </c>
      <c r="C777" s="47">
        <v>3</v>
      </c>
      <c r="D777" s="47">
        <v>4</v>
      </c>
      <c r="E777" s="47">
        <v>5</v>
      </c>
      <c r="F777" s="46">
        <v>6</v>
      </c>
      <c r="J777" s="120" t="s">
        <v>263</v>
      </c>
    </row>
    <row r="778" spans="1:11" ht="12.75" customHeight="1">
      <c r="A778" s="17">
        <v>1</v>
      </c>
      <c r="B778" s="205" t="str">
        <f>B738</f>
        <v>Ajmer</v>
      </c>
      <c r="C778" s="218">
        <f>D307</f>
        <v>35818480</v>
      </c>
      <c r="D778" s="163">
        <v>46614.831999999995</v>
      </c>
      <c r="E778" s="147">
        <f>D484</f>
        <v>4227.0644</v>
      </c>
      <c r="F778" s="150">
        <f aca="true" t="shared" si="61" ref="F778:F811">E778/D778</f>
        <v>0.09068067433987535</v>
      </c>
      <c r="G778" s="314"/>
      <c r="H778" s="314"/>
      <c r="I778" s="338" t="s">
        <v>249</v>
      </c>
      <c r="J778" s="120" t="s">
        <v>248</v>
      </c>
      <c r="K778" s="120" t="s">
        <v>250</v>
      </c>
    </row>
    <row r="779" spans="1:11" ht="12.75" customHeight="1">
      <c r="A779" s="17">
        <v>2</v>
      </c>
      <c r="B779" s="205" t="str">
        <f aca="true" t="shared" si="62" ref="B779:B810">B739</f>
        <v>Alwar</v>
      </c>
      <c r="C779" s="218">
        <f aca="true" t="shared" si="63" ref="C779:C810">D308</f>
        <v>48141160</v>
      </c>
      <c r="D779" s="163">
        <v>62408.58</v>
      </c>
      <c r="E779" s="147">
        <f aca="true" t="shared" si="64" ref="E779:E810">D485</f>
        <v>5722.2496</v>
      </c>
      <c r="F779" s="150">
        <f t="shared" si="61"/>
        <v>0.09169011055851616</v>
      </c>
      <c r="G779" s="314"/>
      <c r="H779" s="314"/>
      <c r="I779" s="338">
        <v>22225.368</v>
      </c>
      <c r="J779" s="120">
        <v>24389.464</v>
      </c>
      <c r="K779" s="120">
        <v>46614.831999999995</v>
      </c>
    </row>
    <row r="780" spans="1:11" ht="12.75" customHeight="1">
      <c r="A780" s="17">
        <v>3</v>
      </c>
      <c r="B780" s="205" t="str">
        <f t="shared" si="62"/>
        <v>Banswara</v>
      </c>
      <c r="C780" s="218">
        <f t="shared" si="63"/>
        <v>51307728</v>
      </c>
      <c r="D780" s="163">
        <v>56202.695999999996</v>
      </c>
      <c r="E780" s="147">
        <f t="shared" si="64"/>
        <v>4660.2776</v>
      </c>
      <c r="F780" s="150">
        <f t="shared" si="61"/>
        <v>0.08291911121131984</v>
      </c>
      <c r="G780" s="30"/>
      <c r="H780" s="30"/>
      <c r="I780" s="120">
        <v>29308.908</v>
      </c>
      <c r="J780" s="120">
        <v>33099.672</v>
      </c>
      <c r="K780" s="120">
        <v>62408.58</v>
      </c>
    </row>
    <row r="781" spans="1:11" ht="12.75" customHeight="1">
      <c r="A781" s="17">
        <v>4</v>
      </c>
      <c r="B781" s="205" t="str">
        <f t="shared" si="62"/>
        <v>Baran</v>
      </c>
      <c r="C781" s="218">
        <f t="shared" si="63"/>
        <v>25891200</v>
      </c>
      <c r="D781" s="163">
        <v>22813.951999999997</v>
      </c>
      <c r="E781" s="147">
        <f t="shared" si="64"/>
        <v>2962.62</v>
      </c>
      <c r="F781" s="150">
        <f t="shared" si="61"/>
        <v>0.1298600084720087</v>
      </c>
      <c r="G781" s="30"/>
      <c r="H781" s="30"/>
      <c r="I781" s="120">
        <v>24598.728</v>
      </c>
      <c r="J781" s="120">
        <v>31603.968</v>
      </c>
      <c r="K781" s="120">
        <v>56202.695999999996</v>
      </c>
    </row>
    <row r="782" spans="1:11" ht="12.75" customHeight="1">
      <c r="A782" s="17">
        <v>5</v>
      </c>
      <c r="B782" s="205" t="str">
        <f t="shared" si="62"/>
        <v>Barmer</v>
      </c>
      <c r="C782" s="218">
        <f t="shared" si="63"/>
        <v>72347808</v>
      </c>
      <c r="D782" s="163">
        <v>83389.964</v>
      </c>
      <c r="E782" s="147">
        <f t="shared" si="64"/>
        <v>8439.7588</v>
      </c>
      <c r="F782" s="150">
        <f t="shared" si="61"/>
        <v>0.10120832765918929</v>
      </c>
      <c r="G782" s="30"/>
      <c r="H782" s="30"/>
      <c r="I782" s="120">
        <v>9540.072</v>
      </c>
      <c r="J782" s="120">
        <v>13273.88</v>
      </c>
      <c r="K782" s="120">
        <v>22813.951999999997</v>
      </c>
    </row>
    <row r="783" spans="1:11" ht="12.75" customHeight="1">
      <c r="A783" s="17">
        <v>6</v>
      </c>
      <c r="B783" s="205" t="str">
        <f t="shared" si="62"/>
        <v>Bharatpur</v>
      </c>
      <c r="C783" s="218">
        <f t="shared" si="63"/>
        <v>32890872</v>
      </c>
      <c r="D783" s="163">
        <v>42068.676</v>
      </c>
      <c r="E783" s="147">
        <f t="shared" si="64"/>
        <v>3887.6123999999995</v>
      </c>
      <c r="F783" s="150">
        <f t="shared" si="61"/>
        <v>0.09241109465864815</v>
      </c>
      <c r="G783" s="30"/>
      <c r="H783" s="30"/>
      <c r="I783" s="120">
        <v>36326.676</v>
      </c>
      <c r="J783" s="120">
        <v>47063.288</v>
      </c>
      <c r="K783" s="120">
        <v>83389.964</v>
      </c>
    </row>
    <row r="784" spans="1:11" ht="12.75" customHeight="1">
      <c r="A784" s="17">
        <v>7</v>
      </c>
      <c r="B784" s="205" t="str">
        <f t="shared" si="62"/>
        <v>Bhilwara</v>
      </c>
      <c r="C784" s="218">
        <f t="shared" si="63"/>
        <v>50270920</v>
      </c>
      <c r="D784" s="163">
        <v>53175.792</v>
      </c>
      <c r="E784" s="147">
        <f t="shared" si="64"/>
        <v>5931.5932</v>
      </c>
      <c r="F784" s="150">
        <f t="shared" si="61"/>
        <v>0.11154687080166102</v>
      </c>
      <c r="G784" s="30"/>
      <c r="H784" s="30"/>
      <c r="I784" s="120">
        <v>19380.468</v>
      </c>
      <c r="J784" s="120">
        <v>22688.208</v>
      </c>
      <c r="K784" s="120">
        <v>42068.676</v>
      </c>
    </row>
    <row r="785" spans="1:11" ht="12.75" customHeight="1">
      <c r="A785" s="17">
        <v>8</v>
      </c>
      <c r="B785" s="205" t="str">
        <f t="shared" si="62"/>
        <v>Bikaner</v>
      </c>
      <c r="C785" s="218">
        <f t="shared" si="63"/>
        <v>32996664</v>
      </c>
      <c r="D785" s="163">
        <v>37844.536</v>
      </c>
      <c r="E785" s="147">
        <f t="shared" si="64"/>
        <v>3833.3012</v>
      </c>
      <c r="F785" s="150">
        <f t="shared" si="61"/>
        <v>0.10129074379455993</v>
      </c>
      <c r="G785" s="30"/>
      <c r="H785" s="30"/>
      <c r="I785" s="120">
        <v>23889.504</v>
      </c>
      <c r="J785" s="120">
        <v>29286.288</v>
      </c>
      <c r="K785" s="120">
        <v>53175.792</v>
      </c>
    </row>
    <row r="786" spans="1:11" ht="12.75" customHeight="1">
      <c r="A786" s="17">
        <v>9</v>
      </c>
      <c r="B786" s="205" t="str">
        <f t="shared" si="62"/>
        <v>Bundi</v>
      </c>
      <c r="C786" s="218">
        <f t="shared" si="63"/>
        <v>21964368</v>
      </c>
      <c r="D786" s="163">
        <v>22451.22</v>
      </c>
      <c r="E786" s="147">
        <f t="shared" si="64"/>
        <v>2582.532</v>
      </c>
      <c r="F786" s="150">
        <f t="shared" si="61"/>
        <v>0.11502858196570165</v>
      </c>
      <c r="G786" s="30"/>
      <c r="H786" s="30"/>
      <c r="I786" s="120">
        <v>16009.392</v>
      </c>
      <c r="J786" s="120">
        <v>21835.144</v>
      </c>
      <c r="K786" s="120">
        <v>37844.536</v>
      </c>
    </row>
    <row r="787" spans="1:11" ht="12.75" customHeight="1">
      <c r="A787" s="17">
        <v>10</v>
      </c>
      <c r="B787" s="205" t="str">
        <f t="shared" si="62"/>
        <v>Chittorgarh</v>
      </c>
      <c r="C787" s="218">
        <f t="shared" si="63"/>
        <v>26166816</v>
      </c>
      <c r="D787" s="163">
        <v>32249.624000000003</v>
      </c>
      <c r="E787" s="147">
        <f t="shared" si="64"/>
        <v>3149.6444</v>
      </c>
      <c r="F787" s="150">
        <f t="shared" si="61"/>
        <v>0.09766453091049991</v>
      </c>
      <c r="G787" s="30"/>
      <c r="H787" s="30"/>
      <c r="I787" s="120">
        <v>10711.788</v>
      </c>
      <c r="J787" s="120">
        <v>11739.432</v>
      </c>
      <c r="K787" s="120">
        <v>22451.22</v>
      </c>
    </row>
    <row r="788" spans="1:11" ht="12.75" customHeight="1">
      <c r="A788" s="17">
        <v>11</v>
      </c>
      <c r="B788" s="205" t="str">
        <f t="shared" si="62"/>
        <v>Churu</v>
      </c>
      <c r="C788" s="218">
        <f t="shared" si="63"/>
        <v>31632040</v>
      </c>
      <c r="D788" s="163">
        <v>34773.784</v>
      </c>
      <c r="E788" s="147">
        <f t="shared" si="64"/>
        <v>3737.6592</v>
      </c>
      <c r="F788" s="150">
        <f t="shared" si="61"/>
        <v>0.10748497201224923</v>
      </c>
      <c r="G788" s="30"/>
      <c r="H788" s="30"/>
      <c r="I788" s="120">
        <v>14512.296</v>
      </c>
      <c r="J788" s="120">
        <v>17737.328</v>
      </c>
      <c r="K788" s="120">
        <v>32249.624000000003</v>
      </c>
    </row>
    <row r="789" spans="1:11" ht="12.75" customHeight="1">
      <c r="A789" s="17">
        <v>12</v>
      </c>
      <c r="B789" s="205" t="str">
        <f t="shared" si="62"/>
        <v>Dausa</v>
      </c>
      <c r="C789" s="218">
        <f t="shared" si="63"/>
        <v>26968376</v>
      </c>
      <c r="D789" s="163">
        <v>27773.3</v>
      </c>
      <c r="E789" s="147">
        <f t="shared" si="64"/>
        <v>3218.4456</v>
      </c>
      <c r="F789" s="150">
        <f t="shared" si="61"/>
        <v>0.11588272189476945</v>
      </c>
      <c r="G789" s="30"/>
      <c r="H789" s="30"/>
      <c r="I789" s="120">
        <v>16752.024</v>
      </c>
      <c r="J789" s="120">
        <v>18021.76</v>
      </c>
      <c r="K789" s="120">
        <v>34773.784</v>
      </c>
    </row>
    <row r="790" spans="1:11" ht="12.75" customHeight="1">
      <c r="A790" s="17">
        <v>13</v>
      </c>
      <c r="B790" s="205" t="str">
        <f t="shared" si="62"/>
        <v>Dholpur</v>
      </c>
      <c r="C790" s="218">
        <f t="shared" si="63"/>
        <v>20304176</v>
      </c>
      <c r="D790" s="163">
        <v>29347.188000000002</v>
      </c>
      <c r="E790" s="147">
        <f t="shared" si="64"/>
        <v>2316.6259999999997</v>
      </c>
      <c r="F790" s="150">
        <f t="shared" si="61"/>
        <v>0.07893860222655744</v>
      </c>
      <c r="G790" s="30"/>
      <c r="H790" s="30"/>
      <c r="I790" s="120">
        <v>13419.228</v>
      </c>
      <c r="J790" s="120">
        <v>14354.072</v>
      </c>
      <c r="K790" s="120">
        <v>27773.3</v>
      </c>
    </row>
    <row r="791" spans="1:11" ht="12.75" customHeight="1">
      <c r="A791" s="17">
        <v>14</v>
      </c>
      <c r="B791" s="205" t="str">
        <f t="shared" si="62"/>
        <v>Dungarpur</v>
      </c>
      <c r="C791" s="218">
        <f t="shared" si="63"/>
        <v>39961768</v>
      </c>
      <c r="D791" s="163">
        <v>43090.403999999995</v>
      </c>
      <c r="E791" s="147">
        <f t="shared" si="64"/>
        <v>4715.7132</v>
      </c>
      <c r="F791" s="150">
        <f t="shared" si="61"/>
        <v>0.1094376650541499</v>
      </c>
      <c r="G791" s="30"/>
      <c r="H791" s="30"/>
      <c r="I791" s="120">
        <v>12830.412</v>
      </c>
      <c r="J791" s="120">
        <v>16516.776</v>
      </c>
      <c r="K791" s="120">
        <v>29347.188000000002</v>
      </c>
    </row>
    <row r="792" spans="1:11" ht="12.75" customHeight="1">
      <c r="A792" s="17">
        <v>15</v>
      </c>
      <c r="B792" s="205" t="str">
        <f t="shared" si="62"/>
        <v>Ganganagar</v>
      </c>
      <c r="C792" s="218">
        <f t="shared" si="63"/>
        <v>22975192</v>
      </c>
      <c r="D792" s="163">
        <v>29091.408</v>
      </c>
      <c r="E792" s="147">
        <f t="shared" si="64"/>
        <v>2669.99</v>
      </c>
      <c r="F792" s="150">
        <f t="shared" si="61"/>
        <v>0.09177933223445217</v>
      </c>
      <c r="G792" s="30"/>
      <c r="H792" s="30"/>
      <c r="I792" s="120">
        <v>19833.564</v>
      </c>
      <c r="J792" s="120">
        <v>23256.84</v>
      </c>
      <c r="K792" s="120">
        <v>43090.403999999995</v>
      </c>
    </row>
    <row r="793" spans="1:11" ht="12.75" customHeight="1">
      <c r="A793" s="17">
        <v>16</v>
      </c>
      <c r="B793" s="205" t="str">
        <f t="shared" si="62"/>
        <v>Hanumangarh</v>
      </c>
      <c r="C793" s="218">
        <f t="shared" si="63"/>
        <v>25974488</v>
      </c>
      <c r="D793" s="163">
        <v>25268.512000000002</v>
      </c>
      <c r="E793" s="147">
        <f t="shared" si="64"/>
        <v>3147.5356</v>
      </c>
      <c r="F793" s="150">
        <f t="shared" si="61"/>
        <v>0.1245635516646172</v>
      </c>
      <c r="G793" s="30"/>
      <c r="H793" s="30"/>
      <c r="I793" s="120">
        <v>14106.528</v>
      </c>
      <c r="J793" s="120">
        <v>14984.88</v>
      </c>
      <c r="K793" s="120">
        <v>29091.408</v>
      </c>
    </row>
    <row r="794" spans="1:11" ht="12.75" customHeight="1">
      <c r="A794" s="17">
        <v>17</v>
      </c>
      <c r="B794" s="205" t="str">
        <f t="shared" si="62"/>
        <v>Jaipur</v>
      </c>
      <c r="C794" s="218">
        <f t="shared" si="63"/>
        <v>53411504</v>
      </c>
      <c r="D794" s="163">
        <v>63091.356</v>
      </c>
      <c r="E794" s="147">
        <f t="shared" si="64"/>
        <v>6280.6576000000005</v>
      </c>
      <c r="F794" s="150">
        <f t="shared" si="61"/>
        <v>0.0995486227939054</v>
      </c>
      <c r="G794" s="30"/>
      <c r="H794" s="30"/>
      <c r="I794" s="120">
        <v>11628.768</v>
      </c>
      <c r="J794" s="120">
        <v>13639.744</v>
      </c>
      <c r="K794" s="120">
        <v>25268.512000000002</v>
      </c>
    </row>
    <row r="795" spans="1:11" ht="12.75" customHeight="1">
      <c r="A795" s="17">
        <v>18</v>
      </c>
      <c r="B795" s="205" t="str">
        <f t="shared" si="62"/>
        <v>Jaiselmer</v>
      </c>
      <c r="C795" s="218">
        <f t="shared" si="63"/>
        <v>19242080</v>
      </c>
      <c r="D795" s="163">
        <v>18326.608</v>
      </c>
      <c r="E795" s="147">
        <f t="shared" si="64"/>
        <v>2203.2352</v>
      </c>
      <c r="F795" s="150">
        <f t="shared" si="61"/>
        <v>0.12022056673007903</v>
      </c>
      <c r="G795" s="30"/>
      <c r="H795" s="30"/>
      <c r="I795" s="120">
        <v>27535.5</v>
      </c>
      <c r="J795" s="120">
        <v>35555.856</v>
      </c>
      <c r="K795" s="120">
        <v>63091.356</v>
      </c>
    </row>
    <row r="796" spans="1:11" ht="12.75" customHeight="1">
      <c r="A796" s="17">
        <v>19</v>
      </c>
      <c r="B796" s="205" t="str">
        <f t="shared" si="62"/>
        <v>Jalore</v>
      </c>
      <c r="C796" s="218">
        <f t="shared" si="63"/>
        <v>31391224</v>
      </c>
      <c r="D796" s="163">
        <v>41201.691999999995</v>
      </c>
      <c r="E796" s="147">
        <f t="shared" si="64"/>
        <v>3662.004</v>
      </c>
      <c r="F796" s="150">
        <f t="shared" si="61"/>
        <v>0.08887994211499858</v>
      </c>
      <c r="G796" s="30"/>
      <c r="H796" s="30"/>
      <c r="I796" s="120">
        <v>6582.768</v>
      </c>
      <c r="J796" s="120">
        <v>11743.84</v>
      </c>
      <c r="K796" s="120">
        <v>18326.608</v>
      </c>
    </row>
    <row r="797" spans="1:11" ht="12.75" customHeight="1">
      <c r="A797" s="17">
        <v>20</v>
      </c>
      <c r="B797" s="205" t="str">
        <f t="shared" si="62"/>
        <v>Jhalawar</v>
      </c>
      <c r="C797" s="218">
        <f t="shared" si="63"/>
        <v>26934504</v>
      </c>
      <c r="D797" s="163">
        <v>31417.672</v>
      </c>
      <c r="E797" s="147">
        <f t="shared" si="64"/>
        <v>3162.474</v>
      </c>
      <c r="F797" s="150">
        <f t="shared" si="61"/>
        <v>0.10065908129666643</v>
      </c>
      <c r="G797" s="30"/>
      <c r="H797" s="30"/>
      <c r="I797" s="120">
        <v>17963.412</v>
      </c>
      <c r="J797" s="120">
        <v>23238.28</v>
      </c>
      <c r="K797" s="120">
        <v>41201.691999999995</v>
      </c>
    </row>
    <row r="798" spans="1:11" ht="12.75" customHeight="1">
      <c r="A798" s="17">
        <v>21</v>
      </c>
      <c r="B798" s="205" t="str">
        <f t="shared" si="62"/>
        <v>Jhunjhunu</v>
      </c>
      <c r="C798" s="218">
        <f t="shared" si="63"/>
        <v>19275256</v>
      </c>
      <c r="D798" s="163">
        <v>21562.08</v>
      </c>
      <c r="E798" s="147">
        <f t="shared" si="64"/>
        <v>2302.7524000000003</v>
      </c>
      <c r="F798" s="150">
        <f t="shared" si="61"/>
        <v>0.10679639441092882</v>
      </c>
      <c r="G798" s="30"/>
      <c r="H798" s="30"/>
      <c r="I798" s="120">
        <v>13558.776</v>
      </c>
      <c r="J798" s="120">
        <v>17858.896</v>
      </c>
      <c r="K798" s="120">
        <v>31417.672</v>
      </c>
    </row>
    <row r="799" spans="1:11" ht="12.75" customHeight="1">
      <c r="A799" s="17">
        <v>22</v>
      </c>
      <c r="B799" s="205" t="str">
        <f t="shared" si="62"/>
        <v>Jodhpur</v>
      </c>
      <c r="C799" s="218">
        <f t="shared" si="63"/>
        <v>48781480</v>
      </c>
      <c r="D799" s="163">
        <v>60052.968</v>
      </c>
      <c r="E799" s="147">
        <f t="shared" si="64"/>
        <v>5641.3931999999995</v>
      </c>
      <c r="F799" s="150">
        <f t="shared" si="61"/>
        <v>0.09394028951241842</v>
      </c>
      <c r="G799" s="30"/>
      <c r="H799" s="30"/>
      <c r="I799" s="120">
        <v>10927.2</v>
      </c>
      <c r="J799" s="120">
        <v>10634.88</v>
      </c>
      <c r="K799" s="120">
        <v>21562.08</v>
      </c>
    </row>
    <row r="800" spans="1:11" ht="12.75" customHeight="1">
      <c r="A800" s="17">
        <v>23</v>
      </c>
      <c r="B800" s="205" t="str">
        <f t="shared" si="62"/>
        <v>Karauli</v>
      </c>
      <c r="C800" s="218">
        <f t="shared" si="63"/>
        <v>19947128</v>
      </c>
      <c r="D800" s="163">
        <v>26227.948</v>
      </c>
      <c r="E800" s="147">
        <f t="shared" si="64"/>
        <v>2353.8604</v>
      </c>
      <c r="F800" s="150">
        <f t="shared" si="61"/>
        <v>0.08974626608227224</v>
      </c>
      <c r="G800" s="30"/>
      <c r="H800" s="30"/>
      <c r="I800" s="120">
        <v>24687.816</v>
      </c>
      <c r="J800" s="120">
        <v>35365.152</v>
      </c>
      <c r="K800" s="120">
        <v>60052.968</v>
      </c>
    </row>
    <row r="801" spans="1:11" ht="12.75" customHeight="1">
      <c r="A801" s="17">
        <v>24</v>
      </c>
      <c r="B801" s="205" t="str">
        <f t="shared" si="62"/>
        <v>Kota</v>
      </c>
      <c r="C801" s="218">
        <f t="shared" si="63"/>
        <v>17630144</v>
      </c>
      <c r="D801" s="163">
        <v>21109.448</v>
      </c>
      <c r="E801" s="147">
        <f t="shared" si="64"/>
        <v>2113.9824</v>
      </c>
      <c r="F801" s="150">
        <f t="shared" si="61"/>
        <v>0.100143897651895</v>
      </c>
      <c r="G801" s="30"/>
      <c r="H801" s="30"/>
      <c r="I801" s="120">
        <v>11066.052</v>
      </c>
      <c r="J801" s="120">
        <v>15161.896</v>
      </c>
      <c r="K801" s="120">
        <v>26227.948</v>
      </c>
    </row>
    <row r="802" spans="1:11" ht="12.75" customHeight="1">
      <c r="A802" s="17">
        <v>25</v>
      </c>
      <c r="B802" s="205" t="str">
        <f t="shared" si="62"/>
        <v>Nagaur</v>
      </c>
      <c r="C802" s="218">
        <f t="shared" si="63"/>
        <v>45278280</v>
      </c>
      <c r="D802" s="163">
        <v>55277.248</v>
      </c>
      <c r="E802" s="147">
        <f t="shared" si="64"/>
        <v>5455.723599999999</v>
      </c>
      <c r="F802" s="150">
        <f t="shared" si="61"/>
        <v>0.09869745324513983</v>
      </c>
      <c r="G802" s="30"/>
      <c r="H802" s="30"/>
      <c r="I802" s="120">
        <v>11425.536</v>
      </c>
      <c r="J802" s="120">
        <v>9683.912</v>
      </c>
      <c r="K802" s="120">
        <v>21109.448</v>
      </c>
    </row>
    <row r="803" spans="1:11" ht="12.75" customHeight="1">
      <c r="A803" s="17">
        <v>26</v>
      </c>
      <c r="B803" s="205" t="str">
        <f t="shared" si="62"/>
        <v>Pali</v>
      </c>
      <c r="C803" s="218">
        <f t="shared" si="63"/>
        <v>33662736</v>
      </c>
      <c r="D803" s="163">
        <v>40407.788</v>
      </c>
      <c r="E803" s="147">
        <f t="shared" si="64"/>
        <v>4043.2032</v>
      </c>
      <c r="F803" s="150">
        <f t="shared" si="61"/>
        <v>0.10005999833497443</v>
      </c>
      <c r="G803" s="30"/>
      <c r="H803" s="30"/>
      <c r="I803" s="120">
        <v>29259.84</v>
      </c>
      <c r="J803" s="120">
        <v>26017.408</v>
      </c>
      <c r="K803" s="120">
        <v>55277.248</v>
      </c>
    </row>
    <row r="804" spans="1:11" ht="12.75" customHeight="1">
      <c r="A804" s="17">
        <v>27</v>
      </c>
      <c r="B804" s="205" t="str">
        <f t="shared" si="62"/>
        <v>Partapgarh</v>
      </c>
      <c r="C804" s="218">
        <f t="shared" si="63"/>
        <v>24007824</v>
      </c>
      <c r="D804" s="163">
        <v>24918.656000000003</v>
      </c>
      <c r="E804" s="147">
        <f t="shared" si="64"/>
        <v>2807.2696</v>
      </c>
      <c r="F804" s="150">
        <f t="shared" si="61"/>
        <v>0.1126573439594816</v>
      </c>
      <c r="G804" s="30"/>
      <c r="H804" s="30"/>
      <c r="I804" s="120">
        <v>21110.028</v>
      </c>
      <c r="J804" s="120">
        <v>19297.76</v>
      </c>
      <c r="K804" s="120">
        <v>40407.788</v>
      </c>
    </row>
    <row r="805" spans="1:11" ht="12.75" customHeight="1">
      <c r="A805" s="17">
        <v>28</v>
      </c>
      <c r="B805" s="205" t="str">
        <f t="shared" si="62"/>
        <v>Rajsamand</v>
      </c>
      <c r="C805" s="218">
        <f t="shared" si="63"/>
        <v>24824000</v>
      </c>
      <c r="D805" s="163">
        <v>28841.544</v>
      </c>
      <c r="E805" s="147">
        <f t="shared" si="64"/>
        <v>2972.5524</v>
      </c>
      <c r="F805" s="150">
        <f t="shared" si="61"/>
        <v>0.10306495380413752</v>
      </c>
      <c r="G805" s="30"/>
      <c r="H805" s="30"/>
      <c r="I805" s="120">
        <v>11811.12</v>
      </c>
      <c r="J805" s="120">
        <v>13107.536</v>
      </c>
      <c r="K805" s="120">
        <v>24918.656000000003</v>
      </c>
    </row>
    <row r="806" spans="1:11" ht="12.75" customHeight="1">
      <c r="A806" s="17">
        <v>29</v>
      </c>
      <c r="B806" s="205" t="str">
        <f t="shared" si="62"/>
        <v>S.Madhopur</v>
      </c>
      <c r="C806" s="218">
        <f t="shared" si="63"/>
        <v>20367976</v>
      </c>
      <c r="D806" s="163">
        <v>22713.843999999997</v>
      </c>
      <c r="E806" s="147">
        <f t="shared" si="64"/>
        <v>2374.9956</v>
      </c>
      <c r="F806" s="150">
        <f t="shared" si="61"/>
        <v>0.10456158807817825</v>
      </c>
      <c r="G806" s="30"/>
      <c r="H806" s="30"/>
      <c r="I806" s="120">
        <v>14039.016</v>
      </c>
      <c r="J806" s="120">
        <v>14802.528</v>
      </c>
      <c r="K806" s="120">
        <v>28841.544</v>
      </c>
    </row>
    <row r="807" spans="1:11" ht="12.75" customHeight="1">
      <c r="A807" s="17">
        <v>30</v>
      </c>
      <c r="B807" s="205" t="str">
        <f t="shared" si="62"/>
        <v>Sikar</v>
      </c>
      <c r="C807" s="218">
        <f t="shared" si="63"/>
        <v>27998456</v>
      </c>
      <c r="D807" s="163">
        <v>33804.604</v>
      </c>
      <c r="E807" s="147">
        <f t="shared" si="64"/>
        <v>3352.6924000000004</v>
      </c>
      <c r="F807" s="150">
        <f t="shared" si="61"/>
        <v>0.09917857342745386</v>
      </c>
      <c r="G807" s="30"/>
      <c r="H807" s="30"/>
      <c r="I807" s="120">
        <v>9976.116</v>
      </c>
      <c r="J807" s="120">
        <v>12737.728</v>
      </c>
      <c r="K807" s="120">
        <v>22713.843999999997</v>
      </c>
    </row>
    <row r="808" spans="1:11" ht="12.75" customHeight="1">
      <c r="A808" s="17">
        <v>31</v>
      </c>
      <c r="B808" s="205" t="str">
        <f t="shared" si="62"/>
        <v>Sirohi</v>
      </c>
      <c r="C808" s="218">
        <f t="shared" si="63"/>
        <v>17824560</v>
      </c>
      <c r="D808" s="163">
        <v>21109.448</v>
      </c>
      <c r="E808" s="147">
        <f t="shared" si="64"/>
        <v>2081.3184</v>
      </c>
      <c r="F808" s="150">
        <f t="shared" si="61"/>
        <v>0.09859653364692436</v>
      </c>
      <c r="G808" s="30"/>
      <c r="H808" s="30"/>
      <c r="I808" s="120">
        <v>16048.716</v>
      </c>
      <c r="J808" s="120">
        <v>17755.888</v>
      </c>
      <c r="K808" s="120">
        <v>33804.604</v>
      </c>
    </row>
    <row r="809" spans="1:11" ht="12.75" customHeight="1">
      <c r="A809" s="17">
        <v>32</v>
      </c>
      <c r="B809" s="205" t="str">
        <f t="shared" si="62"/>
        <v>Tonk</v>
      </c>
      <c r="C809" s="218">
        <f t="shared" si="63"/>
        <v>21754176</v>
      </c>
      <c r="D809" s="163">
        <v>22432.08</v>
      </c>
      <c r="E809" s="147">
        <f t="shared" si="64"/>
        <v>2542.6736</v>
      </c>
      <c r="F809" s="150">
        <f t="shared" si="61"/>
        <v>0.11334988106319163</v>
      </c>
      <c r="G809" s="30" t="s">
        <v>12</v>
      </c>
      <c r="H809" s="30"/>
      <c r="I809" s="120">
        <v>9668.136</v>
      </c>
      <c r="J809" s="120">
        <v>11441.312</v>
      </c>
      <c r="K809" s="120">
        <v>21109.448</v>
      </c>
    </row>
    <row r="810" spans="1:11" ht="12.75" customHeight="1">
      <c r="A810" s="17">
        <v>33</v>
      </c>
      <c r="B810" s="205" t="str">
        <f t="shared" si="62"/>
        <v>Udaipur</v>
      </c>
      <c r="C810" s="218">
        <f t="shared" si="63"/>
        <v>54802344</v>
      </c>
      <c r="D810" s="163">
        <v>77166.1</v>
      </c>
      <c r="E810" s="147">
        <f t="shared" si="64"/>
        <v>6409.285599999999</v>
      </c>
      <c r="F810" s="150">
        <f t="shared" si="61"/>
        <v>0.083058306691669</v>
      </c>
      <c r="G810" s="30"/>
      <c r="H810" s="30"/>
      <c r="I810" s="120">
        <v>10847.856</v>
      </c>
      <c r="J810" s="120">
        <v>11584.224</v>
      </c>
      <c r="K810" s="120">
        <v>22432.08</v>
      </c>
    </row>
    <row r="811" spans="1:11" ht="12.75" customHeight="1">
      <c r="A811" s="32"/>
      <c r="B811" s="1" t="s">
        <v>27</v>
      </c>
      <c r="C811" s="216">
        <f>SUM(C778:C810)</f>
        <v>1072745728</v>
      </c>
      <c r="D811" s="339">
        <f>SUM(D778:D810)</f>
        <v>1258225.5520000004</v>
      </c>
      <c r="E811" s="339">
        <f>SUM(E778:E810)</f>
        <v>124962.69679999999</v>
      </c>
      <c r="F811" s="149">
        <f t="shared" si="61"/>
        <v>0.09931661028610231</v>
      </c>
      <c r="G811" s="30"/>
      <c r="H811" s="30"/>
      <c r="I811" s="120">
        <v>33204.42</v>
      </c>
      <c r="J811" s="120">
        <v>43961.68</v>
      </c>
      <c r="K811" s="120">
        <v>77166.1</v>
      </c>
    </row>
    <row r="812" spans="1:11" ht="12.75" customHeight="1">
      <c r="A812" s="94"/>
      <c r="B812" s="70"/>
      <c r="C812" s="71"/>
      <c r="D812" s="71"/>
      <c r="E812" s="72"/>
      <c r="F812" s="73"/>
      <c r="G812" s="74"/>
      <c r="H812" s="74"/>
      <c r="I812" s="120">
        <v>574786.0320000001</v>
      </c>
      <c r="J812" s="120">
        <v>683439.5200000003</v>
      </c>
      <c r="K812" s="120">
        <v>1258225.5520000004</v>
      </c>
    </row>
    <row r="813" spans="1:9" ht="14.25">
      <c r="A813" s="44" t="s">
        <v>180</v>
      </c>
      <c r="B813" s="45"/>
      <c r="C813" s="45"/>
      <c r="D813" s="45"/>
      <c r="E813" s="45"/>
      <c r="F813" s="45"/>
      <c r="G813" s="45"/>
      <c r="H813" s="45"/>
      <c r="I813" s="45"/>
    </row>
    <row r="814" spans="2:9" ht="11.25" customHeight="1">
      <c r="B814" s="45"/>
      <c r="C814" s="45"/>
      <c r="D814" s="45"/>
      <c r="E814" s="45"/>
      <c r="F814" s="45"/>
      <c r="G814" s="45"/>
      <c r="H814" s="45"/>
      <c r="I814" s="45"/>
    </row>
    <row r="815" spans="2:9" ht="14.25" customHeight="1">
      <c r="B815" s="45"/>
      <c r="C815" s="45"/>
      <c r="D815" s="45"/>
      <c r="F815" s="56" t="s">
        <v>123</v>
      </c>
      <c r="G815" s="45"/>
      <c r="H815" s="45"/>
      <c r="I815" s="45"/>
    </row>
    <row r="816" spans="1:6" ht="57.75" customHeight="1">
      <c r="A816" s="85" t="s">
        <v>30</v>
      </c>
      <c r="B816" s="85" t="s">
        <v>31</v>
      </c>
      <c r="C816" s="125" t="s">
        <v>179</v>
      </c>
      <c r="D816" s="125" t="s">
        <v>68</v>
      </c>
      <c r="E816" s="125" t="s">
        <v>69</v>
      </c>
      <c r="F816" s="85" t="s">
        <v>67</v>
      </c>
    </row>
    <row r="817" spans="1:10" ht="15" customHeight="1">
      <c r="A817" s="46">
        <v>1</v>
      </c>
      <c r="B817" s="46">
        <v>2</v>
      </c>
      <c r="C817" s="47">
        <v>3</v>
      </c>
      <c r="D817" s="47">
        <v>4</v>
      </c>
      <c r="E817" s="47">
        <v>5</v>
      </c>
      <c r="F817" s="46">
        <v>6</v>
      </c>
      <c r="J817" s="9" t="s">
        <v>264</v>
      </c>
    </row>
    <row r="818" spans="1:11" ht="12.75" customHeight="1">
      <c r="A818" s="17">
        <v>1</v>
      </c>
      <c r="B818" s="205" t="str">
        <f>B778</f>
        <v>Ajmer</v>
      </c>
      <c r="C818" s="218">
        <f>C778</f>
        <v>35818480</v>
      </c>
      <c r="D818" s="160">
        <v>2025.5226552</v>
      </c>
      <c r="E818" s="160">
        <f>D698</f>
        <v>1748.4290008</v>
      </c>
      <c r="F818" s="164">
        <f aca="true" t="shared" si="65" ref="F818:F851">E818/D818</f>
        <v>0.8631989359938116</v>
      </c>
      <c r="G818" s="30"/>
      <c r="H818" s="30"/>
      <c r="I818" s="120" t="s">
        <v>248</v>
      </c>
      <c r="J818" s="120" t="s">
        <v>249</v>
      </c>
      <c r="K818" s="120" t="s">
        <v>250</v>
      </c>
    </row>
    <row r="819" spans="1:11" ht="12.75" customHeight="1">
      <c r="A819" s="17">
        <v>2</v>
      </c>
      <c r="B819" s="205" t="str">
        <f aca="true" t="shared" si="66" ref="B819:C850">B779</f>
        <v>Alwar</v>
      </c>
      <c r="C819" s="218">
        <f t="shared" si="66"/>
        <v>48141160</v>
      </c>
      <c r="D819" s="160">
        <v>2711.8423391999995</v>
      </c>
      <c r="E819" s="160">
        <f aca="true" t="shared" si="67" ref="E819:E850">D699</f>
        <v>2366.5633048</v>
      </c>
      <c r="F819" s="164">
        <f t="shared" si="65"/>
        <v>0.8726773199868774</v>
      </c>
      <c r="G819" s="30"/>
      <c r="H819" s="30"/>
      <c r="I819" s="120">
        <v>1060.941684</v>
      </c>
      <c r="J819" s="120">
        <v>964.5809711999999</v>
      </c>
      <c r="K819" s="340">
        <v>2025.5226552</v>
      </c>
    </row>
    <row r="820" spans="1:11" ht="12.75" customHeight="1">
      <c r="A820" s="17">
        <v>3</v>
      </c>
      <c r="B820" s="205" t="str">
        <f t="shared" si="66"/>
        <v>Banswara</v>
      </c>
      <c r="C820" s="218">
        <f t="shared" si="66"/>
        <v>51307728</v>
      </c>
      <c r="D820" s="160">
        <v>2442.3574031999997</v>
      </c>
      <c r="E820" s="160">
        <f t="shared" si="67"/>
        <v>2538.723336</v>
      </c>
      <c r="F820" s="164">
        <f t="shared" si="65"/>
        <v>1.0394561142745697</v>
      </c>
      <c r="G820" s="30"/>
      <c r="H820" s="30"/>
      <c r="I820" s="120">
        <v>1439.8357319999998</v>
      </c>
      <c r="J820" s="120">
        <v>1272.0066072</v>
      </c>
      <c r="K820" s="340">
        <v>2711.8423391999995</v>
      </c>
    </row>
    <row r="821" spans="1:11" ht="12.75" customHeight="1">
      <c r="A821" s="17">
        <v>4</v>
      </c>
      <c r="B821" s="205" t="str">
        <f t="shared" si="66"/>
        <v>Baran</v>
      </c>
      <c r="C821" s="218">
        <f t="shared" si="66"/>
        <v>25891200</v>
      </c>
      <c r="D821" s="160">
        <v>991.4529047999999</v>
      </c>
      <c r="E821" s="160">
        <f t="shared" si="67"/>
        <v>1226.4683016</v>
      </c>
      <c r="F821" s="164">
        <f t="shared" si="65"/>
        <v>1.2370414123174194</v>
      </c>
      <c r="G821" s="30"/>
      <c r="H821" s="30"/>
      <c r="I821" s="120">
        <v>1374.7726079999998</v>
      </c>
      <c r="J821" s="120">
        <v>1067.5847952</v>
      </c>
      <c r="K821" s="340">
        <v>2442.3574031999997</v>
      </c>
    </row>
    <row r="822" spans="1:11" ht="12.75" customHeight="1">
      <c r="A822" s="17">
        <v>5</v>
      </c>
      <c r="B822" s="205" t="str">
        <f t="shared" si="66"/>
        <v>Barmer</v>
      </c>
      <c r="C822" s="218">
        <f t="shared" si="66"/>
        <v>72347808</v>
      </c>
      <c r="D822" s="160">
        <v>3623.8307664</v>
      </c>
      <c r="E822" s="160">
        <f t="shared" si="67"/>
        <v>3490.8431</v>
      </c>
      <c r="F822" s="164">
        <f t="shared" si="65"/>
        <v>0.9633019103339329</v>
      </c>
      <c r="G822" s="30"/>
      <c r="H822" s="30"/>
      <c r="I822" s="120">
        <v>577.41378</v>
      </c>
      <c r="J822" s="120">
        <v>414.03912479999997</v>
      </c>
      <c r="K822" s="340">
        <v>991.4529047999999</v>
      </c>
    </row>
    <row r="823" spans="1:11" ht="12.75" customHeight="1">
      <c r="A823" s="17">
        <v>6</v>
      </c>
      <c r="B823" s="205" t="str">
        <f t="shared" si="66"/>
        <v>Bharatpur</v>
      </c>
      <c r="C823" s="218">
        <f t="shared" si="66"/>
        <v>32890872</v>
      </c>
      <c r="D823" s="160">
        <v>1828.0493591999998</v>
      </c>
      <c r="E823" s="160">
        <f t="shared" si="67"/>
        <v>1607.9724191999999</v>
      </c>
      <c r="F823" s="164">
        <f t="shared" si="65"/>
        <v>0.8796110515876272</v>
      </c>
      <c r="G823" s="30"/>
      <c r="H823" s="30"/>
      <c r="I823" s="120">
        <v>2047.2530279999999</v>
      </c>
      <c r="J823" s="120">
        <v>1576.5777384</v>
      </c>
      <c r="K823" s="340">
        <v>3623.8307664</v>
      </c>
    </row>
    <row r="824" spans="1:11" ht="12.75" customHeight="1">
      <c r="A824" s="17">
        <v>7</v>
      </c>
      <c r="B824" s="205" t="str">
        <f t="shared" si="66"/>
        <v>Bhilwara</v>
      </c>
      <c r="C824" s="218">
        <f t="shared" si="66"/>
        <v>50270920</v>
      </c>
      <c r="D824" s="160">
        <v>2310.7580016</v>
      </c>
      <c r="E824" s="160">
        <f t="shared" si="67"/>
        <v>2453.47424</v>
      </c>
      <c r="F824" s="164">
        <f t="shared" si="65"/>
        <v>1.0617616549639475</v>
      </c>
      <c r="G824" s="30"/>
      <c r="H824" s="30"/>
      <c r="I824" s="120">
        <v>986.937048</v>
      </c>
      <c r="J824" s="120">
        <v>841.1123111999999</v>
      </c>
      <c r="K824" s="340">
        <v>1828.0493591999998</v>
      </c>
    </row>
    <row r="825" spans="1:11" ht="12.75" customHeight="1">
      <c r="A825" s="17">
        <v>8</v>
      </c>
      <c r="B825" s="205" t="str">
        <f t="shared" si="66"/>
        <v>Bikaner</v>
      </c>
      <c r="C825" s="218">
        <f t="shared" si="66"/>
        <v>32996664</v>
      </c>
      <c r="D825" s="160">
        <v>1644.6363767999999</v>
      </c>
      <c r="E825" s="160">
        <f t="shared" si="67"/>
        <v>1586.0172848</v>
      </c>
      <c r="F825" s="164">
        <f t="shared" si="65"/>
        <v>0.9643574149113397</v>
      </c>
      <c r="G825" s="30"/>
      <c r="H825" s="30"/>
      <c r="I825" s="120">
        <v>1273.953528</v>
      </c>
      <c r="J825" s="120">
        <v>1036.8044736</v>
      </c>
      <c r="K825" s="340">
        <v>2310.7580016</v>
      </c>
    </row>
    <row r="826" spans="1:11" ht="12.75" customHeight="1">
      <c r="A826" s="17">
        <v>9</v>
      </c>
      <c r="B826" s="205" t="str">
        <f t="shared" si="66"/>
        <v>Bundi</v>
      </c>
      <c r="C826" s="218">
        <f t="shared" si="66"/>
        <v>21964368</v>
      </c>
      <c r="D826" s="160">
        <v>975.5568911999999</v>
      </c>
      <c r="E826" s="160">
        <f t="shared" si="67"/>
        <v>1068.2755984</v>
      </c>
      <c r="F826" s="164">
        <f t="shared" si="65"/>
        <v>1.095041824865744</v>
      </c>
      <c r="G826" s="30"/>
      <c r="H826" s="30"/>
      <c r="I826" s="120">
        <v>949.8287639999999</v>
      </c>
      <c r="J826" s="120">
        <v>694.8076128</v>
      </c>
      <c r="K826" s="340">
        <v>1644.6363767999999</v>
      </c>
    </row>
    <row r="827" spans="1:11" ht="12.75" customHeight="1">
      <c r="A827" s="17">
        <v>10</v>
      </c>
      <c r="B827" s="205" t="str">
        <f t="shared" si="66"/>
        <v>Chittorgarh</v>
      </c>
      <c r="C827" s="218">
        <f t="shared" si="66"/>
        <v>26166816</v>
      </c>
      <c r="D827" s="160">
        <v>1401.4074144</v>
      </c>
      <c r="E827" s="160">
        <f t="shared" si="67"/>
        <v>1302.305436</v>
      </c>
      <c r="F827" s="164">
        <f t="shared" si="65"/>
        <v>0.9292839631204395</v>
      </c>
      <c r="G827" s="30"/>
      <c r="H827" s="30"/>
      <c r="I827" s="120">
        <v>510.66529199999997</v>
      </c>
      <c r="J827" s="120">
        <v>464.8915991999999</v>
      </c>
      <c r="K827" s="340">
        <v>975.5568911999999</v>
      </c>
    </row>
    <row r="828" spans="1:11" ht="12.75" customHeight="1">
      <c r="A828" s="17">
        <v>11</v>
      </c>
      <c r="B828" s="205" t="str">
        <f t="shared" si="66"/>
        <v>Churu</v>
      </c>
      <c r="C828" s="218">
        <f t="shared" si="66"/>
        <v>31632040</v>
      </c>
      <c r="D828" s="160">
        <v>1510.9844016</v>
      </c>
      <c r="E828" s="160">
        <f t="shared" si="67"/>
        <v>1545.9584712</v>
      </c>
      <c r="F828" s="164">
        <f t="shared" si="65"/>
        <v>1.0231465457637854</v>
      </c>
      <c r="G828" s="30"/>
      <c r="H828" s="30"/>
      <c r="I828" s="120">
        <v>771.573768</v>
      </c>
      <c r="J828" s="120">
        <v>629.8336464</v>
      </c>
      <c r="K828" s="340">
        <v>1401.4074144</v>
      </c>
    </row>
    <row r="829" spans="1:11" ht="12.75" customHeight="1">
      <c r="A829" s="17">
        <v>12</v>
      </c>
      <c r="B829" s="205" t="str">
        <f t="shared" si="66"/>
        <v>Dausa</v>
      </c>
      <c r="C829" s="218">
        <f t="shared" si="66"/>
        <v>26968376</v>
      </c>
      <c r="D829" s="160">
        <v>1206.7966271999999</v>
      </c>
      <c r="E829" s="160">
        <f t="shared" si="67"/>
        <v>1330.9594776000001</v>
      </c>
      <c r="F829" s="164">
        <f t="shared" si="65"/>
        <v>1.1028863087627963</v>
      </c>
      <c r="G829" s="30"/>
      <c r="H829" s="30"/>
      <c r="I829" s="120">
        <v>783.94656</v>
      </c>
      <c r="J829" s="120">
        <v>727.0378416</v>
      </c>
      <c r="K829" s="340">
        <v>1510.9844016</v>
      </c>
    </row>
    <row r="830" spans="1:11" ht="12.75" customHeight="1">
      <c r="A830" s="17">
        <v>13</v>
      </c>
      <c r="B830" s="205" t="str">
        <f t="shared" si="66"/>
        <v>Dholpur</v>
      </c>
      <c r="C830" s="218">
        <f t="shared" si="66"/>
        <v>20304176</v>
      </c>
      <c r="D830" s="160">
        <v>1275.3196368</v>
      </c>
      <c r="E830" s="160">
        <f t="shared" si="67"/>
        <v>958.8232648000001</v>
      </c>
      <c r="F830" s="164">
        <f t="shared" si="65"/>
        <v>0.7518297665406105</v>
      </c>
      <c r="G830" s="30"/>
      <c r="H830" s="30"/>
      <c r="I830" s="120">
        <v>624.4021319999999</v>
      </c>
      <c r="J830" s="120">
        <v>582.3944951999999</v>
      </c>
      <c r="K830" s="340">
        <v>1206.7966271999999</v>
      </c>
    </row>
    <row r="831" spans="1:11" ht="12.75" customHeight="1">
      <c r="A831" s="17">
        <v>14</v>
      </c>
      <c r="B831" s="205" t="str">
        <f t="shared" si="66"/>
        <v>Dungarpur</v>
      </c>
      <c r="C831" s="218">
        <f t="shared" si="66"/>
        <v>39961768</v>
      </c>
      <c r="D831" s="160">
        <v>1872.4492175999999</v>
      </c>
      <c r="E831" s="160">
        <f t="shared" si="67"/>
        <v>1950.5451503999998</v>
      </c>
      <c r="F831" s="164">
        <f t="shared" si="65"/>
        <v>1.041707904313741</v>
      </c>
      <c r="G831" s="30"/>
      <c r="H831" s="30"/>
      <c r="I831" s="120">
        <v>718.479756</v>
      </c>
      <c r="J831" s="120">
        <v>556.8398808</v>
      </c>
      <c r="K831" s="340">
        <v>1275.3196368</v>
      </c>
    </row>
    <row r="832" spans="1:11" ht="12.75" customHeight="1">
      <c r="A832" s="17">
        <v>15</v>
      </c>
      <c r="B832" s="205" t="str">
        <f t="shared" si="66"/>
        <v>Ganganagar</v>
      </c>
      <c r="C832" s="218">
        <f t="shared" si="66"/>
        <v>22975192</v>
      </c>
      <c r="D832" s="160">
        <v>1264.0655952</v>
      </c>
      <c r="E832" s="160">
        <f t="shared" si="67"/>
        <v>1104.6957240000002</v>
      </c>
      <c r="F832" s="164">
        <f t="shared" si="65"/>
        <v>0.8739227839083902</v>
      </c>
      <c r="G832" s="30"/>
      <c r="H832" s="30"/>
      <c r="I832" s="120">
        <v>1011.67254</v>
      </c>
      <c r="J832" s="120">
        <v>860.7766775999999</v>
      </c>
      <c r="K832" s="340">
        <v>1872.4492175999999</v>
      </c>
    </row>
    <row r="833" spans="1:11" ht="12.75" customHeight="1">
      <c r="A833" s="17">
        <v>16</v>
      </c>
      <c r="B833" s="205" t="str">
        <f t="shared" si="66"/>
        <v>Hanumangarh</v>
      </c>
      <c r="C833" s="218">
        <f t="shared" si="66"/>
        <v>25974488</v>
      </c>
      <c r="D833" s="160">
        <v>1098.0173952</v>
      </c>
      <c r="E833" s="160">
        <f t="shared" si="67"/>
        <v>1301.2751936</v>
      </c>
      <c r="F833" s="164">
        <f t="shared" si="65"/>
        <v>1.185113459302689</v>
      </c>
      <c r="G833" s="30"/>
      <c r="H833" s="30"/>
      <c r="I833" s="120">
        <v>651.84228</v>
      </c>
      <c r="J833" s="120">
        <v>612.2233152</v>
      </c>
      <c r="K833" s="340">
        <v>1264.0655952</v>
      </c>
    </row>
    <row r="834" spans="1:11" ht="12.75" customHeight="1">
      <c r="A834" s="17">
        <v>17</v>
      </c>
      <c r="B834" s="205" t="str">
        <f t="shared" si="66"/>
        <v>Jaipur</v>
      </c>
      <c r="C834" s="218">
        <f t="shared" si="66"/>
        <v>53411504</v>
      </c>
      <c r="D834" s="160">
        <v>2741.720436</v>
      </c>
      <c r="E834" s="160">
        <f t="shared" si="67"/>
        <v>2598.0173392</v>
      </c>
      <c r="F834" s="164">
        <f t="shared" si="65"/>
        <v>0.9475865245365228</v>
      </c>
      <c r="G834" s="30"/>
      <c r="H834" s="30"/>
      <c r="I834" s="120">
        <v>593.328864</v>
      </c>
      <c r="J834" s="120">
        <v>504.6885312</v>
      </c>
      <c r="K834" s="340">
        <v>1098.0173952</v>
      </c>
    </row>
    <row r="835" spans="1:11" ht="12.75" customHeight="1">
      <c r="A835" s="17">
        <v>18</v>
      </c>
      <c r="B835" s="205" t="str">
        <f t="shared" si="66"/>
        <v>Jaiselmer</v>
      </c>
      <c r="C835" s="218">
        <f t="shared" si="66"/>
        <v>19242080</v>
      </c>
      <c r="D835" s="160">
        <v>796.5491711999999</v>
      </c>
      <c r="E835" s="160">
        <f t="shared" si="67"/>
        <v>911.8310384000001</v>
      </c>
      <c r="F835" s="164">
        <f t="shared" si="65"/>
        <v>1.1447266174746353</v>
      </c>
      <c r="G835" s="30"/>
      <c r="H835" s="30"/>
      <c r="I835" s="120">
        <v>1546.679736</v>
      </c>
      <c r="J835" s="120">
        <v>1195.0407</v>
      </c>
      <c r="K835" s="340">
        <v>2741.720436</v>
      </c>
    </row>
    <row r="836" spans="1:11" ht="12.75" customHeight="1">
      <c r="A836" s="17">
        <v>19</v>
      </c>
      <c r="B836" s="205" t="str">
        <f t="shared" si="66"/>
        <v>Jalore</v>
      </c>
      <c r="C836" s="218">
        <f t="shared" si="66"/>
        <v>31391224</v>
      </c>
      <c r="D836" s="160">
        <v>1790.4772607999998</v>
      </c>
      <c r="E836" s="160">
        <f t="shared" si="67"/>
        <v>1515.0257256</v>
      </c>
      <c r="F836" s="164">
        <f t="shared" si="65"/>
        <v>0.8461574792204142</v>
      </c>
      <c r="G836" s="30"/>
      <c r="H836" s="30"/>
      <c r="I836" s="120">
        <v>510.85704</v>
      </c>
      <c r="J836" s="120">
        <v>285.69213119999995</v>
      </c>
      <c r="K836" s="340">
        <v>796.5491711999999</v>
      </c>
    </row>
    <row r="837" spans="1:11" ht="12.75" customHeight="1">
      <c r="A837" s="17">
        <v>20</v>
      </c>
      <c r="B837" s="205" t="str">
        <f t="shared" si="66"/>
        <v>Jhalawar</v>
      </c>
      <c r="C837" s="218">
        <f t="shared" si="66"/>
        <v>26934504</v>
      </c>
      <c r="D837" s="160">
        <v>1365.3128543999999</v>
      </c>
      <c r="E837" s="160">
        <f t="shared" si="67"/>
        <v>1308.2051728000001</v>
      </c>
      <c r="F837" s="164">
        <f t="shared" si="65"/>
        <v>0.9581724573851638</v>
      </c>
      <c r="G837" s="30"/>
      <c r="H837" s="30"/>
      <c r="I837" s="120">
        <v>1010.86518</v>
      </c>
      <c r="J837" s="120">
        <v>779.6120808</v>
      </c>
      <c r="K837" s="340">
        <v>1790.4772607999998</v>
      </c>
    </row>
    <row r="838" spans="1:11" ht="12.75" customHeight="1">
      <c r="A838" s="17">
        <v>21</v>
      </c>
      <c r="B838" s="205" t="str">
        <f t="shared" si="66"/>
        <v>Jhunjhunu</v>
      </c>
      <c r="C838" s="218">
        <f t="shared" si="66"/>
        <v>19275256</v>
      </c>
      <c r="D838" s="160">
        <v>936.85776</v>
      </c>
      <c r="E838" s="160">
        <f t="shared" si="67"/>
        <v>952.2645552</v>
      </c>
      <c r="F838" s="164">
        <f t="shared" si="65"/>
        <v>1.0164451807497437</v>
      </c>
      <c r="G838" s="30"/>
      <c r="H838" s="30"/>
      <c r="I838" s="120">
        <v>776.8619759999999</v>
      </c>
      <c r="J838" s="120">
        <v>588.4508784</v>
      </c>
      <c r="K838" s="340">
        <v>1365.3128543999999</v>
      </c>
    </row>
    <row r="839" spans="1:11" ht="12.75" customHeight="1">
      <c r="A839" s="17">
        <v>22</v>
      </c>
      <c r="B839" s="205" t="str">
        <f t="shared" si="66"/>
        <v>Jodhpur</v>
      </c>
      <c r="C839" s="218">
        <f t="shared" si="66"/>
        <v>48781480</v>
      </c>
      <c r="D839" s="160">
        <v>2609.8353263999998</v>
      </c>
      <c r="E839" s="160">
        <f t="shared" si="67"/>
        <v>2334.3089712</v>
      </c>
      <c r="F839" s="164">
        <f t="shared" si="65"/>
        <v>0.8944276857574535</v>
      </c>
      <c r="G839" s="30"/>
      <c r="H839" s="30"/>
      <c r="I839" s="120">
        <v>462.61728</v>
      </c>
      <c r="J839" s="120">
        <v>474.24048</v>
      </c>
      <c r="K839" s="340">
        <v>936.85776</v>
      </c>
    </row>
    <row r="840" spans="1:11" ht="12.75" customHeight="1">
      <c r="A840" s="17">
        <v>23</v>
      </c>
      <c r="B840" s="205" t="str">
        <f t="shared" si="66"/>
        <v>Karauli</v>
      </c>
      <c r="C840" s="218">
        <f t="shared" si="66"/>
        <v>19947128</v>
      </c>
      <c r="D840" s="160">
        <v>1139.8091328</v>
      </c>
      <c r="E840" s="160">
        <f t="shared" si="67"/>
        <v>973.6197376000001</v>
      </c>
      <c r="F840" s="164">
        <f t="shared" si="65"/>
        <v>0.8541954170943102</v>
      </c>
      <c r="G840" s="30"/>
      <c r="H840" s="30"/>
      <c r="I840" s="120">
        <v>1538.384112</v>
      </c>
      <c r="J840" s="120">
        <v>1071.4512144</v>
      </c>
      <c r="K840" s="340">
        <v>2609.8353263999998</v>
      </c>
    </row>
    <row r="841" spans="1:11" ht="12.75" customHeight="1">
      <c r="A841" s="17">
        <v>24</v>
      </c>
      <c r="B841" s="205" t="str">
        <f t="shared" si="66"/>
        <v>Kota</v>
      </c>
      <c r="C841" s="218">
        <f t="shared" si="66"/>
        <v>17630144</v>
      </c>
      <c r="D841" s="160">
        <v>917.1184343999998</v>
      </c>
      <c r="E841" s="160">
        <f t="shared" si="67"/>
        <v>874.1446336000001</v>
      </c>
      <c r="F841" s="164">
        <f t="shared" si="65"/>
        <v>0.9531425831298286</v>
      </c>
      <c r="G841" s="30"/>
      <c r="H841" s="30"/>
      <c r="I841" s="120">
        <v>659.542476</v>
      </c>
      <c r="J841" s="120">
        <v>480.2666568</v>
      </c>
      <c r="K841" s="340">
        <v>1139.8091328</v>
      </c>
    </row>
    <row r="842" spans="1:11" ht="12.75" customHeight="1">
      <c r="A842" s="17">
        <v>25</v>
      </c>
      <c r="B842" s="205" t="str">
        <f t="shared" si="66"/>
        <v>Nagaur</v>
      </c>
      <c r="C842" s="218">
        <f t="shared" si="66"/>
        <v>45278280</v>
      </c>
      <c r="D842" s="160">
        <v>2401.634304</v>
      </c>
      <c r="E842" s="160">
        <f t="shared" si="67"/>
        <v>2255.7742336</v>
      </c>
      <c r="F842" s="164">
        <f t="shared" si="65"/>
        <v>0.9392663278680417</v>
      </c>
      <c r="G842" s="30"/>
      <c r="H842" s="30"/>
      <c r="I842" s="120">
        <v>421.25017199999996</v>
      </c>
      <c r="J842" s="120">
        <v>495.86826239999994</v>
      </c>
      <c r="K842" s="340">
        <v>917.1184343999998</v>
      </c>
    </row>
    <row r="843" spans="1:11" ht="12.75" customHeight="1">
      <c r="A843" s="17">
        <v>26</v>
      </c>
      <c r="B843" s="205" t="str">
        <f t="shared" si="66"/>
        <v>Pali</v>
      </c>
      <c r="C843" s="218">
        <f t="shared" si="66"/>
        <v>33662736</v>
      </c>
      <c r="D843" s="160">
        <v>1755.6277751999999</v>
      </c>
      <c r="E843" s="160">
        <f t="shared" si="67"/>
        <v>1671.8369616</v>
      </c>
      <c r="F843" s="164">
        <f t="shared" si="65"/>
        <v>0.9522730189259768</v>
      </c>
      <c r="G843" s="30"/>
      <c r="H843" s="30"/>
      <c r="I843" s="120">
        <v>1131.757248</v>
      </c>
      <c r="J843" s="120">
        <v>1269.877056</v>
      </c>
      <c r="K843" s="340">
        <v>2401.634304</v>
      </c>
    </row>
    <row r="844" spans="1:11" ht="12.75" customHeight="1">
      <c r="A844" s="17">
        <v>27</v>
      </c>
      <c r="B844" s="205" t="str">
        <f t="shared" si="66"/>
        <v>Partapgarh</v>
      </c>
      <c r="C844" s="218">
        <f t="shared" si="66"/>
        <v>24007824</v>
      </c>
      <c r="D844" s="160">
        <v>1082.7804239999998</v>
      </c>
      <c r="E844" s="160">
        <f t="shared" si="67"/>
        <v>1161.3584992</v>
      </c>
      <c r="F844" s="164">
        <f t="shared" si="65"/>
        <v>1.0725706463270899</v>
      </c>
      <c r="G844" s="30"/>
      <c r="H844" s="30"/>
      <c r="I844" s="120">
        <v>839.45256</v>
      </c>
      <c r="J844" s="120">
        <v>916.1752151999999</v>
      </c>
      <c r="K844" s="340">
        <v>1755.6277751999999</v>
      </c>
    </row>
    <row r="845" spans="1:11" ht="12.75" customHeight="1">
      <c r="A845" s="17">
        <v>28</v>
      </c>
      <c r="B845" s="205" t="str">
        <f t="shared" si="66"/>
        <v>Rajsamand</v>
      </c>
      <c r="C845" s="218">
        <f t="shared" si="66"/>
        <v>24824000</v>
      </c>
      <c r="D845" s="160">
        <v>1253.2032623999999</v>
      </c>
      <c r="E845" s="160">
        <f t="shared" si="67"/>
        <v>1229.200148</v>
      </c>
      <c r="F845" s="164">
        <f t="shared" si="65"/>
        <v>0.9808465911954045</v>
      </c>
      <c r="G845" s="30"/>
      <c r="H845" s="30"/>
      <c r="I845" s="120">
        <v>570.1778159999999</v>
      </c>
      <c r="J845" s="120">
        <v>512.6026079999999</v>
      </c>
      <c r="K845" s="340">
        <v>1082.7804239999998</v>
      </c>
    </row>
    <row r="846" spans="1:11" ht="12.75" customHeight="1">
      <c r="A846" s="17">
        <v>29</v>
      </c>
      <c r="B846" s="205" t="str">
        <f t="shared" si="66"/>
        <v>S.Madhopur</v>
      </c>
      <c r="C846" s="218">
        <f t="shared" si="66"/>
        <v>20367976</v>
      </c>
      <c r="D846" s="160">
        <v>987.0546023999999</v>
      </c>
      <c r="E846" s="160">
        <f t="shared" si="67"/>
        <v>982.5793920000001</v>
      </c>
      <c r="F846" s="164">
        <f t="shared" si="65"/>
        <v>0.9954660964154177</v>
      </c>
      <c r="G846" s="30"/>
      <c r="H846" s="30"/>
      <c r="I846" s="120">
        <v>643.9099679999999</v>
      </c>
      <c r="J846" s="120">
        <v>609.2932943999999</v>
      </c>
      <c r="K846" s="340">
        <v>1253.2032623999999</v>
      </c>
    </row>
    <row r="847" spans="1:11" ht="12.75" customHeight="1">
      <c r="A847" s="17">
        <v>30</v>
      </c>
      <c r="B847" s="205" t="str">
        <f t="shared" si="66"/>
        <v>Sikar</v>
      </c>
      <c r="C847" s="218">
        <f t="shared" si="66"/>
        <v>27998456</v>
      </c>
      <c r="D847" s="160">
        <v>1468.8954024</v>
      </c>
      <c r="E847" s="160">
        <f t="shared" si="67"/>
        <v>1384.770648</v>
      </c>
      <c r="F847" s="164">
        <f t="shared" si="65"/>
        <v>0.9427292411273464</v>
      </c>
      <c r="G847" s="30" t="s">
        <v>12</v>
      </c>
      <c r="H847" s="30"/>
      <c r="I847" s="120">
        <v>554.0911679999999</v>
      </c>
      <c r="J847" s="120">
        <v>432.9634344</v>
      </c>
      <c r="K847" s="340">
        <v>987.0546023999999</v>
      </c>
    </row>
    <row r="848" spans="1:11" ht="12.75" customHeight="1">
      <c r="A848" s="17">
        <v>31</v>
      </c>
      <c r="B848" s="205" t="str">
        <f t="shared" si="66"/>
        <v>Sirohi</v>
      </c>
      <c r="C848" s="218">
        <f t="shared" si="66"/>
        <v>17824560</v>
      </c>
      <c r="D848" s="160">
        <v>917.2941743999999</v>
      </c>
      <c r="E848" s="160">
        <f t="shared" si="67"/>
        <v>861.0573744000001</v>
      </c>
      <c r="F848" s="164">
        <f t="shared" si="65"/>
        <v>0.9386927317653748</v>
      </c>
      <c r="G848" s="30"/>
      <c r="H848" s="30"/>
      <c r="I848" s="120">
        <v>772.381128</v>
      </c>
      <c r="J848" s="120">
        <v>696.5142744</v>
      </c>
      <c r="K848" s="340">
        <v>1468.8954024</v>
      </c>
    </row>
    <row r="849" spans="1:11" ht="12.75" customHeight="1">
      <c r="A849" s="17">
        <v>32</v>
      </c>
      <c r="B849" s="205" t="str">
        <f t="shared" si="66"/>
        <v>Tonk</v>
      </c>
      <c r="C849" s="218">
        <f t="shared" si="66"/>
        <v>21754176</v>
      </c>
      <c r="D849" s="160">
        <v>974.7106944</v>
      </c>
      <c r="E849" s="160">
        <f t="shared" si="67"/>
        <v>1051.90424</v>
      </c>
      <c r="F849" s="164">
        <f t="shared" si="65"/>
        <v>1.079196366720402</v>
      </c>
      <c r="G849" s="30"/>
      <c r="H849" s="30"/>
      <c r="I849" s="120">
        <v>497.69707199999993</v>
      </c>
      <c r="J849" s="120">
        <v>419.5971023999999</v>
      </c>
      <c r="K849" s="340">
        <v>917.2941743999999</v>
      </c>
    </row>
    <row r="850" spans="1:11" ht="12.75" customHeight="1">
      <c r="A850" s="17">
        <v>33</v>
      </c>
      <c r="B850" s="205" t="str">
        <f t="shared" si="66"/>
        <v>Udaipur</v>
      </c>
      <c r="C850" s="218">
        <f t="shared" si="66"/>
        <v>54802344</v>
      </c>
      <c r="D850" s="160">
        <v>3353.404908</v>
      </c>
      <c r="E850" s="160">
        <f t="shared" si="67"/>
        <v>2651.48914</v>
      </c>
      <c r="F850" s="164">
        <f t="shared" si="65"/>
        <v>0.790685650180363</v>
      </c>
      <c r="G850" s="30"/>
      <c r="H850" s="30"/>
      <c r="I850" s="120">
        <v>503.913744</v>
      </c>
      <c r="J850" s="120">
        <v>470.7969504</v>
      </c>
      <c r="K850" s="340">
        <v>974.7106944</v>
      </c>
    </row>
    <row r="851" spans="1:11" ht="12.75" customHeight="1">
      <c r="A851" s="32"/>
      <c r="B851" s="1" t="s">
        <v>27</v>
      </c>
      <c r="C851" s="216">
        <f>SUM(C818:C850)</f>
        <v>1072745728</v>
      </c>
      <c r="D851" s="161">
        <v>54675.33290879998</v>
      </c>
      <c r="E851" s="161">
        <f>SUM(E818:E850)</f>
        <v>52298.717113599996</v>
      </c>
      <c r="F851" s="149">
        <f t="shared" si="65"/>
        <v>0.9565322117166758</v>
      </c>
      <c r="G851" s="30"/>
      <c r="H851" s="30"/>
      <c r="I851" s="120">
        <v>1912.33308</v>
      </c>
      <c r="J851" s="120">
        <v>1441.0718279999999</v>
      </c>
      <c r="K851" s="340">
        <v>3353.404908</v>
      </c>
    </row>
    <row r="852" spans="1:11" ht="13.5" customHeight="1">
      <c r="A852" s="69"/>
      <c r="B852" s="70"/>
      <c r="C852" s="71"/>
      <c r="D852" s="71"/>
      <c r="E852" s="72"/>
      <c r="F852" s="73"/>
      <c r="G852" s="74"/>
      <c r="H852" s="74"/>
      <c r="I852" s="120">
        <v>29729.61912</v>
      </c>
      <c r="J852" s="120">
        <v>24945.7137888</v>
      </c>
      <c r="K852" s="340">
        <v>54675.33290879998</v>
      </c>
    </row>
    <row r="853" spans="1:8" ht="13.5" customHeight="1">
      <c r="A853" s="44" t="s">
        <v>70</v>
      </c>
      <c r="B853" s="98"/>
      <c r="C853" s="98"/>
      <c r="D853" s="99"/>
      <c r="E853" s="99"/>
      <c r="F853" s="99"/>
      <c r="G853" s="99"/>
      <c r="H853" s="99"/>
    </row>
    <row r="854" spans="1:8" ht="13.5" customHeight="1">
      <c r="A854" s="98"/>
      <c r="B854" s="98"/>
      <c r="C854" s="98"/>
      <c r="D854" s="99"/>
      <c r="E854" s="99"/>
      <c r="F854" s="99"/>
      <c r="G854" s="99"/>
      <c r="H854" s="99"/>
    </row>
    <row r="855" spans="1:8" ht="13.5" customHeight="1">
      <c r="A855" s="44" t="s">
        <v>147</v>
      </c>
      <c r="B855" s="98"/>
      <c r="C855" s="98"/>
      <c r="D855" s="99"/>
      <c r="E855" s="99"/>
      <c r="F855" s="99"/>
      <c r="G855" s="99"/>
      <c r="H855" s="99"/>
    </row>
    <row r="856" spans="1:8" ht="13.5" customHeight="1">
      <c r="A856" s="44" t="s">
        <v>183</v>
      </c>
      <c r="B856" s="98"/>
      <c r="C856" s="98"/>
      <c r="D856" s="99"/>
      <c r="E856" s="99"/>
      <c r="F856" s="99"/>
      <c r="G856" s="99"/>
      <c r="H856" s="99"/>
    </row>
    <row r="857" spans="1:9" ht="36.75" customHeight="1">
      <c r="A857" s="85" t="s">
        <v>37</v>
      </c>
      <c r="B857" s="85" t="s">
        <v>38</v>
      </c>
      <c r="C857" s="85" t="s">
        <v>146</v>
      </c>
      <c r="D857" s="85" t="s">
        <v>113</v>
      </c>
      <c r="E857" s="85" t="s">
        <v>115</v>
      </c>
      <c r="F857" s="178"/>
      <c r="G857" s="101"/>
      <c r="H857" s="101"/>
      <c r="I857" s="9" t="s">
        <v>12</v>
      </c>
    </row>
    <row r="858" spans="1:8" ht="14.25">
      <c r="A858" s="100">
        <v>1</v>
      </c>
      <c r="B858" s="100">
        <v>2</v>
      </c>
      <c r="C858" s="100">
        <v>3</v>
      </c>
      <c r="D858" s="100">
        <v>4</v>
      </c>
      <c r="E858" s="100" t="s">
        <v>114</v>
      </c>
      <c r="F858" s="175"/>
      <c r="G858" s="175"/>
      <c r="H858" s="175"/>
    </row>
    <row r="859" spans="1:8" ht="12.75" customHeight="1">
      <c r="A859" s="17">
        <v>1</v>
      </c>
      <c r="B859" s="205" t="str">
        <f>B818</f>
        <v>Ajmer</v>
      </c>
      <c r="C859" s="176">
        <v>3613</v>
      </c>
      <c r="D859" s="176">
        <v>3613</v>
      </c>
      <c r="E859" s="176">
        <f>D859-C859</f>
        <v>0</v>
      </c>
      <c r="F859" s="179"/>
      <c r="G859" s="40"/>
      <c r="H859" s="40"/>
    </row>
    <row r="860" spans="1:8" ht="12.75" customHeight="1">
      <c r="A860" s="17">
        <v>2</v>
      </c>
      <c r="B860" s="205" t="str">
        <f aca="true" t="shared" si="68" ref="B860:B891">B819</f>
        <v>Alwar</v>
      </c>
      <c r="C860" s="176">
        <v>4730</v>
      </c>
      <c r="D860" s="176">
        <v>4730</v>
      </c>
      <c r="E860" s="176">
        <f aca="true" t="shared" si="69" ref="E860:E892">D860-C860</f>
        <v>0</v>
      </c>
      <c r="F860" s="179"/>
      <c r="G860" s="40"/>
      <c r="H860" s="40"/>
    </row>
    <row r="861" spans="1:8" ht="12.75" customHeight="1">
      <c r="A861" s="17">
        <v>3</v>
      </c>
      <c r="B861" s="205" t="str">
        <f t="shared" si="68"/>
        <v>Banswara</v>
      </c>
      <c r="C861" s="176">
        <v>4327</v>
      </c>
      <c r="D861" s="176">
        <v>4327</v>
      </c>
      <c r="E861" s="176">
        <f t="shared" si="69"/>
        <v>0</v>
      </c>
      <c r="F861" s="179"/>
      <c r="G861" s="40"/>
      <c r="H861" s="40"/>
    </row>
    <row r="862" spans="1:8" ht="12.75" customHeight="1">
      <c r="A862" s="17">
        <v>4</v>
      </c>
      <c r="B862" s="205" t="str">
        <f t="shared" si="68"/>
        <v>Baran</v>
      </c>
      <c r="C862" s="176">
        <v>2057</v>
      </c>
      <c r="D862" s="176">
        <v>2057</v>
      </c>
      <c r="E862" s="176">
        <f t="shared" si="69"/>
        <v>0</v>
      </c>
      <c r="F862" s="179"/>
      <c r="G862" s="40"/>
      <c r="H862" s="40"/>
    </row>
    <row r="863" spans="1:8" ht="12.75" customHeight="1">
      <c r="A863" s="17">
        <v>5</v>
      </c>
      <c r="B863" s="205" t="str">
        <f t="shared" si="68"/>
        <v>Barmer</v>
      </c>
      <c r="C863" s="176">
        <v>8171</v>
      </c>
      <c r="D863" s="176">
        <v>8171</v>
      </c>
      <c r="E863" s="176">
        <f t="shared" si="69"/>
        <v>0</v>
      </c>
      <c r="F863" s="179"/>
      <c r="G863" s="40"/>
      <c r="H863" s="40"/>
    </row>
    <row r="864" spans="1:8" ht="12.75" customHeight="1">
      <c r="A864" s="17">
        <v>6</v>
      </c>
      <c r="B864" s="205" t="str">
        <f t="shared" si="68"/>
        <v>Bharatpur</v>
      </c>
      <c r="C864" s="176">
        <v>3364</v>
      </c>
      <c r="D864" s="176">
        <v>3364</v>
      </c>
      <c r="E864" s="176">
        <f t="shared" si="69"/>
        <v>0</v>
      </c>
      <c r="F864" s="179"/>
      <c r="G864" s="40"/>
      <c r="H864" s="40"/>
    </row>
    <row r="865" spans="1:8" ht="12.75" customHeight="1">
      <c r="A865" s="17">
        <v>7</v>
      </c>
      <c r="B865" s="205" t="str">
        <f t="shared" si="68"/>
        <v>Bhilwara</v>
      </c>
      <c r="C865" s="176">
        <v>5071</v>
      </c>
      <c r="D865" s="176">
        <v>5071</v>
      </c>
      <c r="E865" s="176">
        <f t="shared" si="69"/>
        <v>0</v>
      </c>
      <c r="F865" s="179"/>
      <c r="G865" s="40"/>
      <c r="H865" s="40"/>
    </row>
    <row r="866" spans="1:8" ht="12.75" customHeight="1">
      <c r="A866" s="17">
        <v>8</v>
      </c>
      <c r="B866" s="205" t="str">
        <f t="shared" si="68"/>
        <v>Bikaner</v>
      </c>
      <c r="C866" s="176">
        <v>3516</v>
      </c>
      <c r="D866" s="176">
        <v>3516</v>
      </c>
      <c r="E866" s="176">
        <f t="shared" si="69"/>
        <v>0</v>
      </c>
      <c r="F866" s="179"/>
      <c r="G866" s="40"/>
      <c r="H866" s="40"/>
    </row>
    <row r="867" spans="1:8" ht="12.75" customHeight="1">
      <c r="A867" s="17">
        <v>9</v>
      </c>
      <c r="B867" s="205" t="str">
        <f t="shared" si="68"/>
        <v>Bundi</v>
      </c>
      <c r="C867" s="176">
        <v>2200</v>
      </c>
      <c r="D867" s="176">
        <v>2200</v>
      </c>
      <c r="E867" s="176">
        <f t="shared" si="69"/>
        <v>0</v>
      </c>
      <c r="F867" s="179"/>
      <c r="G867" s="40"/>
      <c r="H867" s="40"/>
    </row>
    <row r="868" spans="1:8" ht="12.75" customHeight="1">
      <c r="A868" s="17">
        <v>10</v>
      </c>
      <c r="B868" s="205" t="str">
        <f t="shared" si="68"/>
        <v>Chittorgarh</v>
      </c>
      <c r="C868" s="176">
        <v>3183</v>
      </c>
      <c r="D868" s="176">
        <v>3183</v>
      </c>
      <c r="E868" s="176">
        <f t="shared" si="69"/>
        <v>0</v>
      </c>
      <c r="F868" s="179"/>
      <c r="G868" s="40"/>
      <c r="H868" s="40"/>
    </row>
    <row r="869" spans="1:8" ht="12.75" customHeight="1">
      <c r="A869" s="17">
        <v>11</v>
      </c>
      <c r="B869" s="205" t="str">
        <f t="shared" si="68"/>
        <v>Churu</v>
      </c>
      <c r="C869" s="176">
        <v>2426</v>
      </c>
      <c r="D869" s="176">
        <v>2426</v>
      </c>
      <c r="E869" s="176">
        <f t="shared" si="69"/>
        <v>0</v>
      </c>
      <c r="F869" s="179"/>
      <c r="G869" s="40"/>
      <c r="H869" s="40"/>
    </row>
    <row r="870" spans="1:8" ht="12.75" customHeight="1">
      <c r="A870" s="17">
        <v>12</v>
      </c>
      <c r="B870" s="205" t="str">
        <f t="shared" si="68"/>
        <v>Dausa</v>
      </c>
      <c r="C870" s="176">
        <v>2870</v>
      </c>
      <c r="D870" s="176">
        <v>2870</v>
      </c>
      <c r="E870" s="176">
        <f t="shared" si="69"/>
        <v>0</v>
      </c>
      <c r="F870" s="179"/>
      <c r="G870" s="40"/>
      <c r="H870" s="40"/>
    </row>
    <row r="871" spans="1:8" ht="12.75" customHeight="1">
      <c r="A871" s="17">
        <v>13</v>
      </c>
      <c r="B871" s="205" t="str">
        <f t="shared" si="68"/>
        <v>Dholpur</v>
      </c>
      <c r="C871" s="176">
        <v>2542</v>
      </c>
      <c r="D871" s="176">
        <v>2542</v>
      </c>
      <c r="E871" s="176">
        <f t="shared" si="69"/>
        <v>0</v>
      </c>
      <c r="F871" s="179"/>
      <c r="G871" s="40"/>
      <c r="H871" s="40"/>
    </row>
    <row r="872" spans="1:8" ht="12.75" customHeight="1">
      <c r="A872" s="17">
        <v>14</v>
      </c>
      <c r="B872" s="205" t="str">
        <f t="shared" si="68"/>
        <v>Dungarpur</v>
      </c>
      <c r="C872" s="176">
        <v>3679</v>
      </c>
      <c r="D872" s="176">
        <v>3679</v>
      </c>
      <c r="E872" s="176">
        <f t="shared" si="69"/>
        <v>0</v>
      </c>
      <c r="F872" s="179"/>
      <c r="G872" s="40"/>
      <c r="H872" s="40"/>
    </row>
    <row r="873" spans="1:8" ht="12.75" customHeight="1">
      <c r="A873" s="17">
        <v>15</v>
      </c>
      <c r="B873" s="205" t="str">
        <f t="shared" si="68"/>
        <v>Ganganagar</v>
      </c>
      <c r="C873" s="176">
        <v>3115</v>
      </c>
      <c r="D873" s="176">
        <v>3115</v>
      </c>
      <c r="E873" s="176">
        <f t="shared" si="69"/>
        <v>0</v>
      </c>
      <c r="F873" s="179"/>
      <c r="G873" s="40"/>
      <c r="H873" s="40"/>
    </row>
    <row r="874" spans="1:8" ht="12.75" customHeight="1">
      <c r="A874" s="17">
        <v>16</v>
      </c>
      <c r="B874" s="205" t="str">
        <f t="shared" si="68"/>
        <v>Hanumangarh</v>
      </c>
      <c r="C874" s="176">
        <v>2147</v>
      </c>
      <c r="D874" s="176">
        <v>2147</v>
      </c>
      <c r="E874" s="176">
        <f t="shared" si="69"/>
        <v>0</v>
      </c>
      <c r="F874" s="179"/>
      <c r="G874" s="40"/>
      <c r="H874" s="40"/>
    </row>
    <row r="875" spans="1:8" ht="12.75" customHeight="1">
      <c r="A875" s="17">
        <v>17</v>
      </c>
      <c r="B875" s="205" t="str">
        <f t="shared" si="68"/>
        <v>Jaipur</v>
      </c>
      <c r="C875" s="176">
        <v>3188</v>
      </c>
      <c r="D875" s="176">
        <v>3188</v>
      </c>
      <c r="E875" s="176">
        <f t="shared" si="69"/>
        <v>0</v>
      </c>
      <c r="F875" s="179"/>
      <c r="G875" s="40"/>
      <c r="H875" s="40"/>
    </row>
    <row r="876" spans="1:9" ht="12.75" customHeight="1">
      <c r="A876" s="17">
        <v>18</v>
      </c>
      <c r="B876" s="205" t="str">
        <f t="shared" si="68"/>
        <v>Jaiselmer</v>
      </c>
      <c r="C876" s="176">
        <v>2020</v>
      </c>
      <c r="D876" s="176">
        <v>2020</v>
      </c>
      <c r="E876" s="176">
        <f t="shared" si="69"/>
        <v>0</v>
      </c>
      <c r="F876" s="179"/>
      <c r="G876" s="40"/>
      <c r="H876" s="40"/>
      <c r="I876" s="9" t="s">
        <v>12</v>
      </c>
    </row>
    <row r="877" spans="1:8" ht="12.75" customHeight="1">
      <c r="A877" s="17">
        <v>19</v>
      </c>
      <c r="B877" s="205" t="str">
        <f t="shared" si="68"/>
        <v>Jalore</v>
      </c>
      <c r="C877" s="176">
        <v>3679</v>
      </c>
      <c r="D877" s="176">
        <v>3679</v>
      </c>
      <c r="E877" s="176">
        <f t="shared" si="69"/>
        <v>0</v>
      </c>
      <c r="F877" s="179"/>
      <c r="G877" s="40"/>
      <c r="H877" s="40"/>
    </row>
    <row r="878" spans="1:8" ht="12.75" customHeight="1">
      <c r="A878" s="17">
        <v>20</v>
      </c>
      <c r="B878" s="205" t="str">
        <f t="shared" si="68"/>
        <v>Jhalawar</v>
      </c>
      <c r="C878" s="176">
        <v>2937</v>
      </c>
      <c r="D878" s="176">
        <v>2937</v>
      </c>
      <c r="E878" s="176">
        <f t="shared" si="69"/>
        <v>0</v>
      </c>
      <c r="F878" s="179"/>
      <c r="G878" s="40"/>
      <c r="H878" s="40"/>
    </row>
    <row r="879" spans="1:8" ht="12.75" customHeight="1">
      <c r="A879" s="17">
        <v>21</v>
      </c>
      <c r="B879" s="205" t="str">
        <f t="shared" si="68"/>
        <v>Jhunjhunu</v>
      </c>
      <c r="C879" s="176">
        <v>2467</v>
      </c>
      <c r="D879" s="176">
        <v>2467</v>
      </c>
      <c r="E879" s="176">
        <f t="shared" si="69"/>
        <v>0</v>
      </c>
      <c r="F879" s="179"/>
      <c r="G879" s="40" t="s">
        <v>12</v>
      </c>
      <c r="H879" s="40"/>
    </row>
    <row r="880" spans="1:8" ht="12.75" customHeight="1">
      <c r="A880" s="17">
        <v>22</v>
      </c>
      <c r="B880" s="205" t="str">
        <f t="shared" si="68"/>
        <v>Jodhpur</v>
      </c>
      <c r="C880" s="176">
        <v>5065</v>
      </c>
      <c r="D880" s="176">
        <v>5065</v>
      </c>
      <c r="E880" s="176">
        <f t="shared" si="69"/>
        <v>0</v>
      </c>
      <c r="F880" s="179"/>
      <c r="G880" s="40"/>
      <c r="H880" s="40"/>
    </row>
    <row r="881" spans="1:8" ht="12.75" customHeight="1">
      <c r="A881" s="17">
        <v>23</v>
      </c>
      <c r="B881" s="205" t="str">
        <f t="shared" si="68"/>
        <v>Karauli</v>
      </c>
      <c r="C881" s="176">
        <v>2052</v>
      </c>
      <c r="D881" s="176">
        <v>2052</v>
      </c>
      <c r="E881" s="176">
        <f t="shared" si="69"/>
        <v>0</v>
      </c>
      <c r="F881" s="179"/>
      <c r="G881" s="40"/>
      <c r="H881" s="40"/>
    </row>
    <row r="882" spans="1:8" ht="12.75" customHeight="1">
      <c r="A882" s="17">
        <v>24</v>
      </c>
      <c r="B882" s="205" t="str">
        <f t="shared" si="68"/>
        <v>Kota</v>
      </c>
      <c r="C882" s="176">
        <v>2047</v>
      </c>
      <c r="D882" s="176">
        <v>2047</v>
      </c>
      <c r="E882" s="176">
        <f t="shared" si="69"/>
        <v>0</v>
      </c>
      <c r="F882" s="179"/>
      <c r="G882" s="40"/>
      <c r="H882" s="40"/>
    </row>
    <row r="883" spans="1:8" ht="12.75" customHeight="1">
      <c r="A883" s="17">
        <v>25</v>
      </c>
      <c r="B883" s="205" t="str">
        <f t="shared" si="68"/>
        <v>Nagaur</v>
      </c>
      <c r="C883" s="176">
        <v>5389</v>
      </c>
      <c r="D883" s="176">
        <v>5389</v>
      </c>
      <c r="E883" s="176">
        <f t="shared" si="69"/>
        <v>0</v>
      </c>
      <c r="F883" s="179"/>
      <c r="G883" s="40"/>
      <c r="H883" s="40"/>
    </row>
    <row r="884" spans="1:8" ht="12.75" customHeight="1">
      <c r="A884" s="17">
        <v>26</v>
      </c>
      <c r="B884" s="205" t="str">
        <f t="shared" si="68"/>
        <v>Pali</v>
      </c>
      <c r="C884" s="176">
        <v>3238</v>
      </c>
      <c r="D884" s="176">
        <v>3238</v>
      </c>
      <c r="E884" s="176">
        <f t="shared" si="69"/>
        <v>0</v>
      </c>
      <c r="F884" s="179"/>
      <c r="G884" s="40"/>
      <c r="H884" s="40"/>
    </row>
    <row r="885" spans="1:8" ht="12.75" customHeight="1">
      <c r="A885" s="17">
        <v>27</v>
      </c>
      <c r="B885" s="205" t="str">
        <f t="shared" si="68"/>
        <v>Partapgarh</v>
      </c>
      <c r="C885" s="176">
        <v>2305</v>
      </c>
      <c r="D885" s="176">
        <v>2305</v>
      </c>
      <c r="E885" s="176">
        <f t="shared" si="69"/>
        <v>0</v>
      </c>
      <c r="F885" s="179"/>
      <c r="G885" s="40"/>
      <c r="H885" s="40"/>
    </row>
    <row r="886" spans="1:8" ht="12.75" customHeight="1">
      <c r="A886" s="17">
        <v>28</v>
      </c>
      <c r="B886" s="205" t="str">
        <f t="shared" si="68"/>
        <v>Rajsamand</v>
      </c>
      <c r="C886" s="176">
        <v>2353</v>
      </c>
      <c r="D886" s="176">
        <v>2353</v>
      </c>
      <c r="E886" s="176">
        <f t="shared" si="69"/>
        <v>0</v>
      </c>
      <c r="F886" s="179"/>
      <c r="G886" s="40"/>
      <c r="H886" s="40"/>
    </row>
    <row r="887" spans="1:8" ht="12.75" customHeight="1">
      <c r="A887" s="17">
        <v>29</v>
      </c>
      <c r="B887" s="205" t="str">
        <f t="shared" si="68"/>
        <v>S.Madhopur</v>
      </c>
      <c r="C887" s="176">
        <v>1869</v>
      </c>
      <c r="D887" s="176">
        <v>1869</v>
      </c>
      <c r="E887" s="176">
        <f t="shared" si="69"/>
        <v>0</v>
      </c>
      <c r="F887" s="179"/>
      <c r="G887" s="40"/>
      <c r="H887" s="40"/>
    </row>
    <row r="888" spans="1:8" ht="12.75" customHeight="1">
      <c r="A888" s="17">
        <v>30</v>
      </c>
      <c r="B888" s="205" t="str">
        <f t="shared" si="68"/>
        <v>Sikar</v>
      </c>
      <c r="C888" s="176">
        <v>3317</v>
      </c>
      <c r="D888" s="176">
        <v>3317</v>
      </c>
      <c r="E888" s="176">
        <f t="shared" si="69"/>
        <v>0</v>
      </c>
      <c r="F888" s="179"/>
      <c r="G888" s="40"/>
      <c r="H888" s="40"/>
    </row>
    <row r="889" spans="1:8" ht="12.75" customHeight="1">
      <c r="A889" s="17">
        <v>31</v>
      </c>
      <c r="B889" s="205" t="str">
        <f t="shared" si="68"/>
        <v>Sirohi</v>
      </c>
      <c r="C889" s="176">
        <v>1707</v>
      </c>
      <c r="D889" s="176">
        <v>1707</v>
      </c>
      <c r="E889" s="176">
        <f t="shared" si="69"/>
        <v>0</v>
      </c>
      <c r="F889" s="179"/>
      <c r="G889" s="40"/>
      <c r="H889" s="40"/>
    </row>
    <row r="890" spans="1:8" ht="12.75" customHeight="1">
      <c r="A890" s="17">
        <v>32</v>
      </c>
      <c r="B890" s="205" t="str">
        <f t="shared" si="68"/>
        <v>Tonk</v>
      </c>
      <c r="C890" s="176">
        <v>2556</v>
      </c>
      <c r="D890" s="176">
        <v>2556</v>
      </c>
      <c r="E890" s="176">
        <f t="shared" si="69"/>
        <v>0</v>
      </c>
      <c r="F890" s="179"/>
      <c r="G890" s="40"/>
      <c r="H890" s="40"/>
    </row>
    <row r="891" spans="1:8" ht="12.75" customHeight="1">
      <c r="A891" s="17">
        <v>33</v>
      </c>
      <c r="B891" s="205" t="str">
        <f t="shared" si="68"/>
        <v>Udaipur</v>
      </c>
      <c r="C891" s="176">
        <v>6722</v>
      </c>
      <c r="D891" s="176">
        <v>6722</v>
      </c>
      <c r="E891" s="176">
        <f t="shared" si="69"/>
        <v>0</v>
      </c>
      <c r="F891" s="179"/>
      <c r="G891" s="40"/>
      <c r="H891" s="40"/>
    </row>
    <row r="892" spans="1:8" ht="15" customHeight="1">
      <c r="A892" s="32"/>
      <c r="B892" s="1" t="s">
        <v>27</v>
      </c>
      <c r="C892" s="177">
        <f>SUM(C859:C891)</f>
        <v>109922</v>
      </c>
      <c r="D892" s="177">
        <f>SUM(D859:D891)</f>
        <v>109922</v>
      </c>
      <c r="E892" s="177">
        <f t="shared" si="69"/>
        <v>0</v>
      </c>
      <c r="F892" s="180"/>
      <c r="G892" s="36"/>
      <c r="H892" s="36"/>
    </row>
    <row r="893" spans="1:8" ht="15" customHeight="1">
      <c r="A893" s="38"/>
      <c r="B893" s="2"/>
      <c r="C893" s="173"/>
      <c r="D893" s="174"/>
      <c r="E893" s="174"/>
      <c r="F893" s="174"/>
      <c r="G893" s="36"/>
      <c r="H893" s="36"/>
    </row>
    <row r="894" spans="1:8" ht="15" customHeight="1">
      <c r="A894" s="38"/>
      <c r="B894" s="2"/>
      <c r="C894" s="173"/>
      <c r="D894" s="174"/>
      <c r="E894" s="174"/>
      <c r="F894" s="174"/>
      <c r="G894" s="36"/>
      <c r="H894" s="36"/>
    </row>
    <row r="895" spans="1:8" ht="13.5" customHeight="1">
      <c r="A895" s="44" t="s">
        <v>71</v>
      </c>
      <c r="B895" s="98"/>
      <c r="C895" s="98"/>
      <c r="D895" s="99"/>
      <c r="E895" s="99"/>
      <c r="F895" s="99"/>
      <c r="G895" s="99"/>
      <c r="H895" s="99"/>
    </row>
    <row r="896" spans="1:8" ht="13.5" customHeight="1">
      <c r="A896" s="44" t="s">
        <v>182</v>
      </c>
      <c r="B896" s="98"/>
      <c r="C896" s="98"/>
      <c r="D896" s="99"/>
      <c r="E896" s="99"/>
      <c r="F896" s="99"/>
      <c r="G896" s="99"/>
      <c r="H896" s="99"/>
    </row>
    <row r="897" spans="1:8" ht="42" customHeight="1">
      <c r="A897" s="15" t="s">
        <v>37</v>
      </c>
      <c r="B897" s="15" t="s">
        <v>38</v>
      </c>
      <c r="C897" s="15" t="s">
        <v>148</v>
      </c>
      <c r="D897" s="15" t="s">
        <v>181</v>
      </c>
      <c r="E897" s="15" t="s">
        <v>72</v>
      </c>
      <c r="F897" s="15" t="s">
        <v>73</v>
      </c>
      <c r="G897" s="15" t="s">
        <v>74</v>
      </c>
      <c r="H897" s="145"/>
    </row>
    <row r="898" spans="1:8" ht="14.25">
      <c r="A898" s="100">
        <v>1</v>
      </c>
      <c r="B898" s="100">
        <v>2</v>
      </c>
      <c r="C898" s="100">
        <v>3</v>
      </c>
      <c r="D898" s="100">
        <v>4</v>
      </c>
      <c r="E898" s="100">
        <v>5</v>
      </c>
      <c r="F898" s="100">
        <v>6</v>
      </c>
      <c r="G898" s="100">
        <v>7</v>
      </c>
      <c r="H898" s="175"/>
    </row>
    <row r="899" spans="1:11" ht="12.75" customHeight="1">
      <c r="A899" s="188">
        <v>1</v>
      </c>
      <c r="B899" s="205" t="str">
        <f>B859</f>
        <v>Ajmer</v>
      </c>
      <c r="C899" s="185">
        <v>497.15889779025906</v>
      </c>
      <c r="D899" s="185">
        <v>-18.440000000000012</v>
      </c>
      <c r="E899" s="185">
        <v>368.038700341624</v>
      </c>
      <c r="F899" s="185">
        <f>D899+E899</f>
        <v>349.598700341624</v>
      </c>
      <c r="G899" s="198">
        <f>F899/C899</f>
        <v>0.7031930875530913</v>
      </c>
      <c r="H899" s="322"/>
      <c r="I899" s="190"/>
      <c r="J899" s="315">
        <v>368.038700341624</v>
      </c>
      <c r="K899" s="315">
        <f>J899-E899</f>
        <v>0</v>
      </c>
    </row>
    <row r="900" spans="1:11" ht="12.75" customHeight="1">
      <c r="A900" s="188">
        <v>2</v>
      </c>
      <c r="B900" s="205" t="str">
        <f aca="true" t="shared" si="70" ref="B900:B931">B860</f>
        <v>Alwar</v>
      </c>
      <c r="C900" s="185">
        <v>638.3929726345153</v>
      </c>
      <c r="D900" s="185">
        <v>49.40999999999997</v>
      </c>
      <c r="E900" s="185">
        <v>384.9938147865575</v>
      </c>
      <c r="F900" s="185">
        <f aca="true" t="shared" si="71" ref="F900:F931">D900+E900</f>
        <v>434.40381478655746</v>
      </c>
      <c r="G900" s="198">
        <f aca="true" t="shared" si="72" ref="G900:G931">F900/C900</f>
        <v>0.6804645937655972</v>
      </c>
      <c r="H900" s="322"/>
      <c r="I900" s="190"/>
      <c r="J900" s="315">
        <v>384.9938147865575</v>
      </c>
      <c r="K900" s="315">
        <f aca="true" t="shared" si="73" ref="K900:K931">J900-E900</f>
        <v>0</v>
      </c>
    </row>
    <row r="901" spans="1:11" ht="12.75" customHeight="1">
      <c r="A901" s="188">
        <v>3</v>
      </c>
      <c r="B901" s="205" t="str">
        <f t="shared" si="70"/>
        <v>Banswara</v>
      </c>
      <c r="C901" s="185">
        <v>588.9375597237754</v>
      </c>
      <c r="D901" s="185">
        <v>-37.980000000000004</v>
      </c>
      <c r="E901" s="185">
        <v>511.7868083528274</v>
      </c>
      <c r="F901" s="185">
        <f t="shared" si="71"/>
        <v>473.8068083528274</v>
      </c>
      <c r="G901" s="198">
        <f t="shared" si="72"/>
        <v>0.8045111073830189</v>
      </c>
      <c r="H901" s="322"/>
      <c r="I901" s="190"/>
      <c r="J901" s="315">
        <v>511.7868083528274</v>
      </c>
      <c r="K901" s="315">
        <f t="shared" si="73"/>
        <v>0</v>
      </c>
    </row>
    <row r="902" spans="1:11" ht="12.75" customHeight="1">
      <c r="A902" s="188">
        <v>4</v>
      </c>
      <c r="B902" s="205" t="str">
        <f t="shared" si="70"/>
        <v>Baran</v>
      </c>
      <c r="C902" s="185">
        <v>280.65214985807086</v>
      </c>
      <c r="D902" s="185">
        <v>54.08</v>
      </c>
      <c r="E902" s="185">
        <v>264.2671259680924</v>
      </c>
      <c r="F902" s="185">
        <f t="shared" si="71"/>
        <v>318.34712596809237</v>
      </c>
      <c r="G902" s="198">
        <f t="shared" si="72"/>
        <v>1.1343120875043513</v>
      </c>
      <c r="H902" s="322"/>
      <c r="I902" s="190"/>
      <c r="J902" s="315">
        <v>264.2671259680924</v>
      </c>
      <c r="K902" s="315">
        <f t="shared" si="73"/>
        <v>0</v>
      </c>
    </row>
    <row r="903" spans="1:11" ht="12.75" customHeight="1">
      <c r="A903" s="188">
        <v>5</v>
      </c>
      <c r="B903" s="205" t="str">
        <f t="shared" si="70"/>
        <v>Barmer</v>
      </c>
      <c r="C903" s="185">
        <v>1133.5840043330463</v>
      </c>
      <c r="D903" s="185">
        <v>170.96999999999986</v>
      </c>
      <c r="E903" s="185">
        <v>779.1716850965413</v>
      </c>
      <c r="F903" s="185">
        <f t="shared" si="71"/>
        <v>950.1416850965411</v>
      </c>
      <c r="G903" s="198">
        <f t="shared" si="72"/>
        <v>0.8381749226036097</v>
      </c>
      <c r="H903" s="322"/>
      <c r="I903" s="190"/>
      <c r="J903" s="315">
        <v>779.1716850965412</v>
      </c>
      <c r="K903" s="315">
        <f t="shared" si="73"/>
        <v>0</v>
      </c>
    </row>
    <row r="904" spans="1:11" ht="12.75" customHeight="1">
      <c r="A904" s="188">
        <v>6</v>
      </c>
      <c r="B904" s="205" t="str">
        <f t="shared" si="70"/>
        <v>Bharatpur</v>
      </c>
      <c r="C904" s="185">
        <v>453.7807912433898</v>
      </c>
      <c r="D904" s="185">
        <v>3.7999999999999687</v>
      </c>
      <c r="E904" s="185">
        <v>438.563472888621</v>
      </c>
      <c r="F904" s="185">
        <f t="shared" si="71"/>
        <v>442.36347288862095</v>
      </c>
      <c r="G904" s="198">
        <f t="shared" si="72"/>
        <v>0.9748395732585229</v>
      </c>
      <c r="H904" s="322"/>
      <c r="I904" s="190"/>
      <c r="J904" s="315">
        <v>438.56347288862105</v>
      </c>
      <c r="K904" s="315">
        <f t="shared" si="73"/>
        <v>0</v>
      </c>
    </row>
    <row r="905" spans="1:11" ht="12.75" customHeight="1">
      <c r="A905" s="188">
        <v>7</v>
      </c>
      <c r="B905" s="205" t="str">
        <f t="shared" si="70"/>
        <v>Bhilwara</v>
      </c>
      <c r="C905" s="185">
        <v>697.8771777212717</v>
      </c>
      <c r="D905" s="185">
        <v>-40.25</v>
      </c>
      <c r="E905" s="185">
        <v>470.6964849361331</v>
      </c>
      <c r="F905" s="185">
        <f t="shared" si="71"/>
        <v>430.4464849361331</v>
      </c>
      <c r="G905" s="198">
        <f t="shared" si="72"/>
        <v>0.616794041526962</v>
      </c>
      <c r="H905" s="322"/>
      <c r="I905" s="190"/>
      <c r="J905" s="315">
        <v>470.6964849361331</v>
      </c>
      <c r="K905" s="315">
        <f t="shared" si="73"/>
        <v>0</v>
      </c>
    </row>
    <row r="906" spans="1:11" ht="12.75" customHeight="1">
      <c r="A906" s="188">
        <v>8</v>
      </c>
      <c r="B906" s="205" t="str">
        <f t="shared" si="70"/>
        <v>Bikaner</v>
      </c>
      <c r="C906" s="185">
        <v>475.92505585135746</v>
      </c>
      <c r="D906" s="185">
        <v>-66.59000000000003</v>
      </c>
      <c r="E906" s="185">
        <v>335.09937406406493</v>
      </c>
      <c r="F906" s="185">
        <f t="shared" si="71"/>
        <v>268.5093740640649</v>
      </c>
      <c r="G906" s="198">
        <f t="shared" si="72"/>
        <v>0.564184152027345</v>
      </c>
      <c r="H906" s="322"/>
      <c r="I906" s="190"/>
      <c r="J906" s="315">
        <v>335.09937406406493</v>
      </c>
      <c r="K906" s="315">
        <f t="shared" si="73"/>
        <v>0</v>
      </c>
    </row>
    <row r="907" spans="1:11" ht="12.75" customHeight="1">
      <c r="A907" s="188">
        <v>9</v>
      </c>
      <c r="B907" s="205" t="str">
        <f t="shared" si="70"/>
        <v>Bundi</v>
      </c>
      <c r="C907" s="185">
        <v>299.86871113536506</v>
      </c>
      <c r="D907" s="185">
        <v>-9.95000000000001</v>
      </c>
      <c r="E907" s="185">
        <v>238.31363336187553</v>
      </c>
      <c r="F907" s="185">
        <f t="shared" si="71"/>
        <v>228.36363336187551</v>
      </c>
      <c r="G907" s="198">
        <f t="shared" si="72"/>
        <v>0.7615453859698916</v>
      </c>
      <c r="H907" s="322"/>
      <c r="I907" s="190"/>
      <c r="J907" s="315">
        <v>238.31363336187553</v>
      </c>
      <c r="K907" s="315">
        <f t="shared" si="73"/>
        <v>0</v>
      </c>
    </row>
    <row r="908" spans="1:11" ht="12.75" customHeight="1">
      <c r="A908" s="188">
        <v>10</v>
      </c>
      <c r="B908" s="205" t="str">
        <f t="shared" si="70"/>
        <v>Chittorgarh</v>
      </c>
      <c r="C908" s="185">
        <v>435.96050052826826</v>
      </c>
      <c r="D908" s="185">
        <v>-49.43999999999998</v>
      </c>
      <c r="E908" s="185">
        <v>310.9547255650542</v>
      </c>
      <c r="F908" s="185">
        <f t="shared" si="71"/>
        <v>261.5147255650542</v>
      </c>
      <c r="G908" s="198">
        <f t="shared" si="72"/>
        <v>0.5998587607092107</v>
      </c>
      <c r="H908" s="322"/>
      <c r="I908" s="190"/>
      <c r="J908" s="315">
        <v>310.9547255650542</v>
      </c>
      <c r="K908" s="315">
        <f t="shared" si="73"/>
        <v>0</v>
      </c>
    </row>
    <row r="909" spans="1:11" ht="12.75" customHeight="1">
      <c r="A909" s="188">
        <v>11</v>
      </c>
      <c r="B909" s="205" t="str">
        <f t="shared" si="70"/>
        <v>Churu</v>
      </c>
      <c r="C909" s="185">
        <v>333.3972708401708</v>
      </c>
      <c r="D909" s="185">
        <v>5.079999999999963</v>
      </c>
      <c r="E909" s="185">
        <v>270.4227423806744</v>
      </c>
      <c r="F909" s="185">
        <f t="shared" si="71"/>
        <v>275.50274238067436</v>
      </c>
      <c r="G909" s="198">
        <f t="shared" si="72"/>
        <v>0.8263497229188453</v>
      </c>
      <c r="H909" s="322"/>
      <c r="I909" s="190"/>
      <c r="J909" s="315">
        <v>270.4227423806744</v>
      </c>
      <c r="K909" s="315">
        <f t="shared" si="73"/>
        <v>0</v>
      </c>
    </row>
    <row r="910" spans="1:11" ht="12.75" customHeight="1">
      <c r="A910" s="188">
        <v>12</v>
      </c>
      <c r="B910" s="205" t="str">
        <f t="shared" si="70"/>
        <v>Dausa</v>
      </c>
      <c r="C910" s="185">
        <v>391.07241078235603</v>
      </c>
      <c r="D910" s="185">
        <v>-18.470000000000013</v>
      </c>
      <c r="E910" s="185">
        <v>287.57003317372386</v>
      </c>
      <c r="F910" s="185">
        <f t="shared" si="71"/>
        <v>269.10003317372383</v>
      </c>
      <c r="G910" s="198">
        <f t="shared" si="72"/>
        <v>0.6881079456241325</v>
      </c>
      <c r="H910" s="322"/>
      <c r="I910" s="190"/>
      <c r="J910" s="315">
        <v>287.57003317372386</v>
      </c>
      <c r="K910" s="315">
        <f t="shared" si="73"/>
        <v>0</v>
      </c>
    </row>
    <row r="911" spans="1:11" ht="12.75" customHeight="1">
      <c r="A911" s="188">
        <v>13</v>
      </c>
      <c r="B911" s="205" t="str">
        <f t="shared" si="70"/>
        <v>Dholpur</v>
      </c>
      <c r="C911" s="185">
        <v>348.34470001241067</v>
      </c>
      <c r="D911" s="185">
        <v>-26.379999999999995</v>
      </c>
      <c r="E911" s="185">
        <v>316.94341091860167</v>
      </c>
      <c r="F911" s="185">
        <f t="shared" si="71"/>
        <v>290.5634109186017</v>
      </c>
      <c r="G911" s="198">
        <f t="shared" si="72"/>
        <v>0.8341261138988181</v>
      </c>
      <c r="H911" s="322"/>
      <c r="I911" s="190"/>
      <c r="J911" s="315">
        <v>316.94341091860167</v>
      </c>
      <c r="K911" s="315">
        <f t="shared" si="73"/>
        <v>0</v>
      </c>
    </row>
    <row r="912" spans="1:11" ht="12.75" customHeight="1">
      <c r="A912" s="188">
        <v>14</v>
      </c>
      <c r="B912" s="205" t="str">
        <f t="shared" si="70"/>
        <v>Dungarpur</v>
      </c>
      <c r="C912" s="185">
        <v>503.98027507911706</v>
      </c>
      <c r="D912" s="185">
        <v>-98.97999999999999</v>
      </c>
      <c r="E912" s="185">
        <v>446.3769029336286</v>
      </c>
      <c r="F912" s="185">
        <f t="shared" si="71"/>
        <v>347.39690293362867</v>
      </c>
      <c r="G912" s="198">
        <f t="shared" si="72"/>
        <v>0.6893065465292124</v>
      </c>
      <c r="H912" s="322"/>
      <c r="I912" s="190"/>
      <c r="J912" s="315">
        <v>446.3769029336286</v>
      </c>
      <c r="K912" s="315">
        <f t="shared" si="73"/>
        <v>0</v>
      </c>
    </row>
    <row r="913" spans="1:11" ht="12.75" customHeight="1">
      <c r="A913" s="188">
        <v>15</v>
      </c>
      <c r="B913" s="205" t="str">
        <f t="shared" si="70"/>
        <v>Ganganagar</v>
      </c>
      <c r="C913" s="185">
        <v>420.6316947259394</v>
      </c>
      <c r="D913" s="185">
        <v>8.129999999999995</v>
      </c>
      <c r="E913" s="185">
        <v>318.7190842246371</v>
      </c>
      <c r="F913" s="185">
        <f t="shared" si="71"/>
        <v>326.84908422463707</v>
      </c>
      <c r="G913" s="198">
        <f t="shared" si="72"/>
        <v>0.7770434047714689</v>
      </c>
      <c r="H913" s="322"/>
      <c r="I913" s="190"/>
      <c r="J913" s="315">
        <v>318.7190842246371</v>
      </c>
      <c r="K913" s="315">
        <f t="shared" si="73"/>
        <v>0</v>
      </c>
    </row>
    <row r="914" spans="1:11" ht="12.75" customHeight="1">
      <c r="A914" s="188">
        <v>16</v>
      </c>
      <c r="B914" s="205" t="str">
        <f t="shared" si="70"/>
        <v>Hanumangarh</v>
      </c>
      <c r="C914" s="185">
        <v>294.0538821691351</v>
      </c>
      <c r="D914" s="185">
        <v>3.34999999999998</v>
      </c>
      <c r="E914" s="185">
        <v>242.9689100793592</v>
      </c>
      <c r="F914" s="185">
        <f t="shared" si="71"/>
        <v>246.31891007935917</v>
      </c>
      <c r="G914" s="198">
        <f t="shared" si="72"/>
        <v>0.8376659007605977</v>
      </c>
      <c r="H914" s="322"/>
      <c r="I914" s="190"/>
      <c r="J914" s="315">
        <v>242.9689100793592</v>
      </c>
      <c r="K914" s="315">
        <f t="shared" si="73"/>
        <v>0</v>
      </c>
    </row>
    <row r="915" spans="1:11" ht="12.75" customHeight="1">
      <c r="A915" s="188">
        <v>17</v>
      </c>
      <c r="B915" s="205" t="str">
        <f t="shared" si="70"/>
        <v>Jaipur</v>
      </c>
      <c r="C915" s="185">
        <v>441.0667482139863</v>
      </c>
      <c r="D915" s="185">
        <v>46.610000000000056</v>
      </c>
      <c r="E915" s="185">
        <v>400.59817803946396</v>
      </c>
      <c r="F915" s="185">
        <f t="shared" si="71"/>
        <v>447.20817803946403</v>
      </c>
      <c r="G915" s="198">
        <f t="shared" si="72"/>
        <v>1.013924037235512</v>
      </c>
      <c r="H915" s="322"/>
      <c r="I915" s="190"/>
      <c r="J915" s="315">
        <v>400.59817803946396</v>
      </c>
      <c r="K915" s="315">
        <f t="shared" si="73"/>
        <v>0</v>
      </c>
    </row>
    <row r="916" spans="1:11" s="217" customFormat="1" ht="12.75" customHeight="1">
      <c r="A916" s="188">
        <v>18</v>
      </c>
      <c r="B916" s="205" t="str">
        <f t="shared" si="70"/>
        <v>Jaiselmer</v>
      </c>
      <c r="C916" s="185">
        <v>285.1822745291212</v>
      </c>
      <c r="D916" s="185">
        <v>81.27999999999997</v>
      </c>
      <c r="E916" s="185">
        <v>228.5002566914299</v>
      </c>
      <c r="F916" s="185">
        <f t="shared" si="71"/>
        <v>309.7802566914299</v>
      </c>
      <c r="G916" s="198">
        <f t="shared" si="72"/>
        <v>1.0862535450456157</v>
      </c>
      <c r="H916" s="322"/>
      <c r="I916" s="190"/>
      <c r="J916" s="337">
        <v>228.5002566914299</v>
      </c>
      <c r="K916" s="315">
        <f t="shared" si="73"/>
        <v>0</v>
      </c>
    </row>
    <row r="917" spans="1:11" ht="12.75" customHeight="1">
      <c r="A917" s="188">
        <v>19</v>
      </c>
      <c r="B917" s="205" t="str">
        <f t="shared" si="70"/>
        <v>Jalore</v>
      </c>
      <c r="C917" s="185">
        <v>499.6976786326497</v>
      </c>
      <c r="D917" s="185">
        <v>-4.259999999999991</v>
      </c>
      <c r="E917" s="185">
        <v>368.79942362414045</v>
      </c>
      <c r="F917" s="185">
        <f t="shared" si="71"/>
        <v>364.53942362414045</v>
      </c>
      <c r="G917" s="198">
        <f t="shared" si="72"/>
        <v>0.72951994618356</v>
      </c>
      <c r="H917" s="322"/>
      <c r="I917" s="190"/>
      <c r="J917" s="315">
        <v>368.79942362414045</v>
      </c>
      <c r="K917" s="315">
        <f t="shared" si="73"/>
        <v>0</v>
      </c>
    </row>
    <row r="918" spans="1:11" ht="12.75" customHeight="1">
      <c r="A918" s="188">
        <v>20</v>
      </c>
      <c r="B918" s="205" t="str">
        <f t="shared" si="70"/>
        <v>Jhalawar</v>
      </c>
      <c r="C918" s="185">
        <v>400.3830774190008</v>
      </c>
      <c r="D918" s="185">
        <v>39.810000000000045</v>
      </c>
      <c r="E918" s="185">
        <v>425.7091077284714</v>
      </c>
      <c r="F918" s="185">
        <f t="shared" si="71"/>
        <v>465.51910772847145</v>
      </c>
      <c r="G918" s="198">
        <f t="shared" si="72"/>
        <v>1.1626842740940966</v>
      </c>
      <c r="H918" s="322"/>
      <c r="I918" s="190"/>
      <c r="J918" s="315">
        <v>425.7091077284714</v>
      </c>
      <c r="K918" s="315">
        <f t="shared" si="73"/>
        <v>0</v>
      </c>
    </row>
    <row r="919" spans="1:11" ht="12.75" customHeight="1">
      <c r="A919" s="188">
        <v>21</v>
      </c>
      <c r="B919" s="205" t="str">
        <f t="shared" si="70"/>
        <v>Jhunjhunu</v>
      </c>
      <c r="C919" s="185">
        <v>339.3943566578549</v>
      </c>
      <c r="D919" s="185">
        <v>33.66000000000001</v>
      </c>
      <c r="E919" s="185">
        <v>283.32919747432777</v>
      </c>
      <c r="F919" s="185">
        <f t="shared" si="71"/>
        <v>316.9891974743278</v>
      </c>
      <c r="G919" s="198">
        <f t="shared" si="72"/>
        <v>0.9339848799957688</v>
      </c>
      <c r="H919" s="322"/>
      <c r="I919" s="190"/>
      <c r="J919" s="315">
        <v>283.32919747432777</v>
      </c>
      <c r="K919" s="315">
        <f t="shared" si="73"/>
        <v>0</v>
      </c>
    </row>
    <row r="920" spans="1:11" ht="12.75" customHeight="1">
      <c r="A920" s="188">
        <v>22</v>
      </c>
      <c r="B920" s="205" t="str">
        <f t="shared" si="70"/>
        <v>Jodhpur</v>
      </c>
      <c r="C920" s="185">
        <v>694.8466959361087</v>
      </c>
      <c r="D920" s="185">
        <v>-5.840000000000003</v>
      </c>
      <c r="E920" s="185">
        <v>460.71467726705816</v>
      </c>
      <c r="F920" s="185">
        <f t="shared" si="71"/>
        <v>454.87467726705813</v>
      </c>
      <c r="G920" s="198">
        <f t="shared" si="72"/>
        <v>0.654640339987864</v>
      </c>
      <c r="H920" s="322"/>
      <c r="I920" s="190"/>
      <c r="J920" s="315">
        <v>460.71467726705816</v>
      </c>
      <c r="K920" s="315">
        <f t="shared" si="73"/>
        <v>0</v>
      </c>
    </row>
    <row r="921" spans="1:11" ht="12.75" customHeight="1">
      <c r="A921" s="188">
        <v>23</v>
      </c>
      <c r="B921" s="205" t="str">
        <f t="shared" si="70"/>
        <v>Karauli</v>
      </c>
      <c r="C921" s="185">
        <v>279.1539469893194</v>
      </c>
      <c r="D921" s="185">
        <v>13.769999999999982</v>
      </c>
      <c r="E921" s="185">
        <v>151.86914146765923</v>
      </c>
      <c r="F921" s="185">
        <f t="shared" si="71"/>
        <v>165.63914146765921</v>
      </c>
      <c r="G921" s="198">
        <f t="shared" si="72"/>
        <v>0.5933612734266539</v>
      </c>
      <c r="H921" s="322"/>
      <c r="I921" s="190"/>
      <c r="J921" s="315">
        <v>151.86914146765923</v>
      </c>
      <c r="K921" s="315">
        <f t="shared" si="73"/>
        <v>0</v>
      </c>
    </row>
    <row r="922" spans="1:11" ht="12.75" customHeight="1">
      <c r="A922" s="188">
        <v>24</v>
      </c>
      <c r="B922" s="205" t="str">
        <f t="shared" si="70"/>
        <v>Kota</v>
      </c>
      <c r="C922" s="185">
        <v>279.02990912403203</v>
      </c>
      <c r="D922" s="185">
        <v>5.230000000000004</v>
      </c>
      <c r="E922" s="185">
        <v>259.170073547152</v>
      </c>
      <c r="F922" s="185">
        <f t="shared" si="71"/>
        <v>264.40007354715203</v>
      </c>
      <c r="G922" s="198">
        <f t="shared" si="72"/>
        <v>0.9475689340156833</v>
      </c>
      <c r="H922" s="322"/>
      <c r="I922" s="190"/>
      <c r="J922" s="315">
        <v>259.170073547152</v>
      </c>
      <c r="K922" s="315">
        <f t="shared" si="73"/>
        <v>0</v>
      </c>
    </row>
    <row r="923" spans="1:11" ht="12.75" customHeight="1">
      <c r="A923" s="188">
        <v>25</v>
      </c>
      <c r="B923" s="205" t="str">
        <f t="shared" si="70"/>
        <v>Nagaur</v>
      </c>
      <c r="C923" s="185">
        <v>735.5073290854784</v>
      </c>
      <c r="D923" s="185">
        <v>-125.64000000000004</v>
      </c>
      <c r="E923" s="185">
        <v>452.52072765994467</v>
      </c>
      <c r="F923" s="185">
        <f t="shared" si="71"/>
        <v>326.8807276599446</v>
      </c>
      <c r="G923" s="198">
        <f t="shared" si="72"/>
        <v>0.4444289196497667</v>
      </c>
      <c r="H923" s="322"/>
      <c r="I923" s="190"/>
      <c r="J923" s="315">
        <v>452.52072765994467</v>
      </c>
      <c r="K923" s="315">
        <f t="shared" si="73"/>
        <v>0</v>
      </c>
    </row>
    <row r="924" spans="1:11" ht="12.75" customHeight="1">
      <c r="A924" s="188">
        <v>26</v>
      </c>
      <c r="B924" s="205" t="str">
        <f t="shared" si="70"/>
        <v>Pali</v>
      </c>
      <c r="C924" s="185">
        <v>444.9907432830312</v>
      </c>
      <c r="D924" s="185">
        <v>16.200000000000003</v>
      </c>
      <c r="E924" s="185">
        <v>291.10423850578263</v>
      </c>
      <c r="F924" s="185">
        <f t="shared" si="71"/>
        <v>307.3042385057826</v>
      </c>
      <c r="G924" s="198">
        <f t="shared" si="72"/>
        <v>0.6905856877798587</v>
      </c>
      <c r="H924" s="322"/>
      <c r="I924" s="190"/>
      <c r="J924" s="315">
        <v>291.10423850578263</v>
      </c>
      <c r="K924" s="315">
        <f t="shared" si="73"/>
        <v>0</v>
      </c>
    </row>
    <row r="925" spans="1:11" ht="12.75" customHeight="1">
      <c r="A925" s="188">
        <v>27</v>
      </c>
      <c r="B925" s="205" t="str">
        <f t="shared" si="70"/>
        <v>Partapgarh</v>
      </c>
      <c r="C925" s="185">
        <v>313.8301526831959</v>
      </c>
      <c r="D925" s="185">
        <v>-10.810000000000016</v>
      </c>
      <c r="E925" s="185">
        <v>239.62372627705466</v>
      </c>
      <c r="F925" s="185">
        <f t="shared" si="71"/>
        <v>228.81372627705463</v>
      </c>
      <c r="G925" s="198">
        <f t="shared" si="72"/>
        <v>0.7291005160617459</v>
      </c>
      <c r="H925" s="322"/>
      <c r="I925" s="190"/>
      <c r="J925" s="315">
        <v>239.6237262770547</v>
      </c>
      <c r="K925" s="315">
        <f t="shared" si="73"/>
        <v>0</v>
      </c>
    </row>
    <row r="926" spans="1:11" ht="12.75" customHeight="1">
      <c r="A926" s="188">
        <v>28</v>
      </c>
      <c r="B926" s="205" t="str">
        <f t="shared" si="70"/>
        <v>Rajsamand</v>
      </c>
      <c r="C926" s="185">
        <v>320.77226437722777</v>
      </c>
      <c r="D926" s="185">
        <v>-0.6199999999999832</v>
      </c>
      <c r="E926" s="185">
        <v>241.2517357592969</v>
      </c>
      <c r="F926" s="185">
        <f t="shared" si="71"/>
        <v>240.63173575929693</v>
      </c>
      <c r="G926" s="198">
        <f t="shared" si="72"/>
        <v>0.7501637843486191</v>
      </c>
      <c r="H926" s="322"/>
      <c r="I926" s="190"/>
      <c r="J926" s="315">
        <v>241.2517357592969</v>
      </c>
      <c r="K926" s="315">
        <f t="shared" si="73"/>
        <v>0</v>
      </c>
    </row>
    <row r="927" spans="1:11" ht="12.75" customHeight="1">
      <c r="A927" s="188">
        <v>29</v>
      </c>
      <c r="B927" s="205" t="str">
        <f t="shared" si="70"/>
        <v>S.Madhopur</v>
      </c>
      <c r="C927" s="185">
        <v>259.78711587848454</v>
      </c>
      <c r="D927" s="185">
        <v>7.859999999999999</v>
      </c>
      <c r="E927" s="185">
        <v>198.31449184024254</v>
      </c>
      <c r="F927" s="185">
        <f t="shared" si="71"/>
        <v>206.17449184024252</v>
      </c>
      <c r="G927" s="198">
        <f t="shared" si="72"/>
        <v>0.7936286260504184</v>
      </c>
      <c r="H927" s="322"/>
      <c r="I927" s="190"/>
      <c r="J927" s="315">
        <v>198.3144918402425</v>
      </c>
      <c r="K927" s="315">
        <f t="shared" si="73"/>
        <v>0</v>
      </c>
    </row>
    <row r="928" spans="1:11" ht="12.75" customHeight="1">
      <c r="A928" s="188">
        <v>30</v>
      </c>
      <c r="B928" s="205" t="str">
        <f t="shared" si="70"/>
        <v>Sikar</v>
      </c>
      <c r="C928" s="185">
        <v>452.10330058850354</v>
      </c>
      <c r="D928" s="185">
        <v>-19.250000000000014</v>
      </c>
      <c r="E928" s="185">
        <v>332.6260708070978</v>
      </c>
      <c r="F928" s="185">
        <f t="shared" si="71"/>
        <v>313.3760708070978</v>
      </c>
      <c r="G928" s="198">
        <f t="shared" si="72"/>
        <v>0.6931514775476659</v>
      </c>
      <c r="H928" s="322"/>
      <c r="I928" s="190"/>
      <c r="J928" s="315">
        <v>332.62607080709785</v>
      </c>
      <c r="K928" s="315">
        <f t="shared" si="73"/>
        <v>0</v>
      </c>
    </row>
    <row r="929" spans="1:11" ht="12.75" customHeight="1">
      <c r="A929" s="188">
        <v>31</v>
      </c>
      <c r="B929" s="205" t="str">
        <f t="shared" si="70"/>
        <v>Sirohi</v>
      </c>
      <c r="C929" s="185">
        <v>233.05760703017773</v>
      </c>
      <c r="D929" s="185">
        <v>-3.8400000000000034</v>
      </c>
      <c r="E929" s="185">
        <v>238.18370975702953</v>
      </c>
      <c r="F929" s="185">
        <f t="shared" si="71"/>
        <v>234.34370975702953</v>
      </c>
      <c r="G929" s="198">
        <f t="shared" si="72"/>
        <v>1.0055183898231876</v>
      </c>
      <c r="H929" s="322"/>
      <c r="I929" s="190"/>
      <c r="J929" s="315">
        <v>238.18370975702953</v>
      </c>
      <c r="K929" s="315">
        <f t="shared" si="73"/>
        <v>0</v>
      </c>
    </row>
    <row r="930" spans="1:11" ht="12.75" customHeight="1">
      <c r="A930" s="188">
        <v>32</v>
      </c>
      <c r="B930" s="205" t="str">
        <f t="shared" si="70"/>
        <v>Tonk</v>
      </c>
      <c r="C930" s="185">
        <v>349.930912912684</v>
      </c>
      <c r="D930" s="185">
        <v>2.9699999999999847</v>
      </c>
      <c r="E930" s="185">
        <v>257.1178297489082</v>
      </c>
      <c r="F930" s="185">
        <f t="shared" si="71"/>
        <v>260.0878297489082</v>
      </c>
      <c r="G930" s="198">
        <f t="shared" si="72"/>
        <v>0.7432547973085368</v>
      </c>
      <c r="H930" s="322"/>
      <c r="I930" s="190"/>
      <c r="J930" s="315">
        <v>257.1178297489082</v>
      </c>
      <c r="K930" s="315">
        <f t="shared" si="73"/>
        <v>0</v>
      </c>
    </row>
    <row r="931" spans="1:11" ht="12.75" customHeight="1">
      <c r="A931" s="188">
        <v>33</v>
      </c>
      <c r="B931" s="205" t="str">
        <f t="shared" si="70"/>
        <v>Udaipur</v>
      </c>
      <c r="C931" s="185">
        <v>916.3678322306948</v>
      </c>
      <c r="D931" s="185">
        <v>-5.609999999999928</v>
      </c>
      <c r="E931" s="185">
        <v>637.5269047329242</v>
      </c>
      <c r="F931" s="185">
        <f t="shared" si="71"/>
        <v>631.9169047329243</v>
      </c>
      <c r="G931" s="198">
        <f t="shared" si="72"/>
        <v>0.6895887028188914</v>
      </c>
      <c r="H931" s="322"/>
      <c r="J931" s="315">
        <v>637.5269047329242</v>
      </c>
      <c r="K931" s="315">
        <f t="shared" si="73"/>
        <v>0</v>
      </c>
    </row>
    <row r="932" spans="1:8" ht="15" customHeight="1">
      <c r="A932" s="32"/>
      <c r="B932" s="1" t="s">
        <v>27</v>
      </c>
      <c r="C932" s="161">
        <f>SUM(C899:C931)</f>
        <v>15038.72</v>
      </c>
      <c r="D932" s="161">
        <f>SUM(D899:D931)</f>
        <v>-0.14000000000026347</v>
      </c>
      <c r="E932" s="161">
        <f>SUM(E899:E931)</f>
        <v>11451.846400000002</v>
      </c>
      <c r="F932" s="161">
        <f>D932+E932</f>
        <v>11451.706400000003</v>
      </c>
      <c r="G932" s="37">
        <f>F932/C932</f>
        <v>0.7614814558685847</v>
      </c>
      <c r="H932" s="36"/>
    </row>
    <row r="933" spans="1:8" ht="13.5" customHeight="1">
      <c r="A933" s="69"/>
      <c r="B933" s="70"/>
      <c r="C933" s="71"/>
      <c r="D933" s="71"/>
      <c r="E933" s="72"/>
      <c r="F933" s="73"/>
      <c r="G933" s="74"/>
      <c r="H933" s="74"/>
    </row>
    <row r="934" spans="1:8" ht="13.5" customHeight="1">
      <c r="A934" s="44" t="s">
        <v>75</v>
      </c>
      <c r="B934" s="98"/>
      <c r="C934" s="98"/>
      <c r="D934" s="98"/>
      <c r="E934" s="99"/>
      <c r="F934" s="99"/>
      <c r="G934" s="99"/>
      <c r="H934" s="99"/>
    </row>
    <row r="935" spans="1:8" ht="13.5" customHeight="1">
      <c r="A935" s="44" t="s">
        <v>183</v>
      </c>
      <c r="B935" s="98"/>
      <c r="C935" s="98"/>
      <c r="D935" s="316" t="s">
        <v>247</v>
      </c>
      <c r="E935" s="99"/>
      <c r="F935" s="99"/>
      <c r="G935" s="99"/>
      <c r="H935" s="99"/>
    </row>
    <row r="936" spans="1:8" ht="57">
      <c r="A936" s="15" t="s">
        <v>37</v>
      </c>
      <c r="B936" s="15" t="s">
        <v>38</v>
      </c>
      <c r="C936" s="15" t="s">
        <v>149</v>
      </c>
      <c r="D936" s="15" t="s">
        <v>76</v>
      </c>
      <c r="E936" s="15" t="s">
        <v>77</v>
      </c>
      <c r="F936" s="15" t="s">
        <v>78</v>
      </c>
      <c r="G936" s="101"/>
      <c r="H936" s="101"/>
    </row>
    <row r="937" spans="1:8" ht="15">
      <c r="A937" s="100">
        <v>1</v>
      </c>
      <c r="B937" s="100">
        <v>2</v>
      </c>
      <c r="C937" s="100">
        <v>3</v>
      </c>
      <c r="D937" s="100">
        <v>4</v>
      </c>
      <c r="E937" s="100">
        <v>5</v>
      </c>
      <c r="F937" s="100">
        <v>6</v>
      </c>
      <c r="G937" s="101"/>
      <c r="H937" s="101"/>
    </row>
    <row r="938" spans="1:9" ht="12.75" customHeight="1">
      <c r="A938" s="17">
        <v>1</v>
      </c>
      <c r="B938" s="205" t="str">
        <f>B899</f>
        <v>Ajmer</v>
      </c>
      <c r="C938" s="185">
        <f>C899</f>
        <v>497.15889779025906</v>
      </c>
      <c r="D938" s="185">
        <f>F899</f>
        <v>349.598700341624</v>
      </c>
      <c r="E938" s="185">
        <v>500.7618</v>
      </c>
      <c r="F938" s="213">
        <f>E938/C938</f>
        <v>1.0072469832597886</v>
      </c>
      <c r="G938" s="30"/>
      <c r="H938" s="319"/>
      <c r="I938" s="315"/>
    </row>
    <row r="939" spans="1:9" ht="12.75" customHeight="1">
      <c r="A939" s="17">
        <v>2</v>
      </c>
      <c r="B939" s="205" t="str">
        <f aca="true" t="shared" si="74" ref="B939:C970">B900</f>
        <v>Alwar</v>
      </c>
      <c r="C939" s="185">
        <f t="shared" si="74"/>
        <v>638.3929726345153</v>
      </c>
      <c r="D939" s="185">
        <f aca="true" t="shared" si="75" ref="D939:D970">F900</f>
        <v>434.40381478655746</v>
      </c>
      <c r="E939" s="185">
        <v>655.578</v>
      </c>
      <c r="F939" s="213">
        <f aca="true" t="shared" si="76" ref="F939:F970">E939/C939</f>
        <v>1.026919198835422</v>
      </c>
      <c r="G939" s="30"/>
      <c r="H939" s="319"/>
      <c r="I939" s="315"/>
    </row>
    <row r="940" spans="1:9" ht="12.75" customHeight="1">
      <c r="A940" s="17">
        <v>3</v>
      </c>
      <c r="B940" s="205" t="str">
        <f t="shared" si="74"/>
        <v>Banswara</v>
      </c>
      <c r="C940" s="185">
        <f t="shared" si="74"/>
        <v>588.9375597237754</v>
      </c>
      <c r="D940" s="185">
        <f t="shared" si="75"/>
        <v>473.8068083528274</v>
      </c>
      <c r="E940" s="185">
        <v>599.7221999999999</v>
      </c>
      <c r="F940" s="213">
        <f t="shared" si="76"/>
        <v>1.0183120266285661</v>
      </c>
      <c r="G940" s="30"/>
      <c r="H940" s="319"/>
      <c r="I940" s="315"/>
    </row>
    <row r="941" spans="1:9" ht="12.75" customHeight="1">
      <c r="A941" s="17">
        <v>4</v>
      </c>
      <c r="B941" s="205" t="str">
        <f t="shared" si="74"/>
        <v>Baran</v>
      </c>
      <c r="C941" s="185">
        <f t="shared" si="74"/>
        <v>280.65214985807086</v>
      </c>
      <c r="D941" s="185">
        <f t="shared" si="75"/>
        <v>318.34712596809237</v>
      </c>
      <c r="E941" s="185">
        <v>285.10020000000003</v>
      </c>
      <c r="F941" s="213">
        <f t="shared" si="76"/>
        <v>1.0158489794009367</v>
      </c>
      <c r="G941" s="30"/>
      <c r="H941" s="319"/>
      <c r="I941" s="315"/>
    </row>
    <row r="942" spans="1:9" ht="12.75" customHeight="1">
      <c r="A942" s="17">
        <v>5</v>
      </c>
      <c r="B942" s="205" t="str">
        <f t="shared" si="74"/>
        <v>Barmer</v>
      </c>
      <c r="C942" s="185">
        <f t="shared" si="74"/>
        <v>1133.5840043330463</v>
      </c>
      <c r="D942" s="185">
        <f t="shared" si="75"/>
        <v>950.1416850965411</v>
      </c>
      <c r="E942" s="185">
        <v>1132.5005999999998</v>
      </c>
      <c r="F942" s="213">
        <f t="shared" si="76"/>
        <v>0.9990442663896939</v>
      </c>
      <c r="G942" s="30"/>
      <c r="H942" s="319"/>
      <c r="I942" s="315"/>
    </row>
    <row r="943" spans="1:9" ht="12.75" customHeight="1">
      <c r="A943" s="17">
        <v>6</v>
      </c>
      <c r="B943" s="205" t="str">
        <f t="shared" si="74"/>
        <v>Bharatpur</v>
      </c>
      <c r="C943" s="185">
        <f t="shared" si="74"/>
        <v>453.7807912433898</v>
      </c>
      <c r="D943" s="185">
        <f t="shared" si="75"/>
        <v>442.36347288862095</v>
      </c>
      <c r="E943" s="185">
        <v>466.2504</v>
      </c>
      <c r="F943" s="213">
        <f t="shared" si="76"/>
        <v>1.0274793666837299</v>
      </c>
      <c r="G943" s="30"/>
      <c r="H943" s="319"/>
      <c r="I943" s="315"/>
    </row>
    <row r="944" spans="1:9" ht="12.75" customHeight="1">
      <c r="A944" s="17">
        <v>7</v>
      </c>
      <c r="B944" s="205" t="str">
        <f t="shared" si="74"/>
        <v>Bhilwara</v>
      </c>
      <c r="C944" s="185">
        <f t="shared" si="74"/>
        <v>697.8771777212717</v>
      </c>
      <c r="D944" s="185">
        <f t="shared" si="75"/>
        <v>430.4464849361331</v>
      </c>
      <c r="E944" s="185">
        <v>702.8406</v>
      </c>
      <c r="F944" s="213">
        <f t="shared" si="76"/>
        <v>1.0071121716502252</v>
      </c>
      <c r="G944" s="30"/>
      <c r="H944" s="319"/>
      <c r="I944" s="315"/>
    </row>
    <row r="945" spans="1:9" ht="12.75" customHeight="1">
      <c r="A945" s="17">
        <v>8</v>
      </c>
      <c r="B945" s="205" t="str">
        <f t="shared" si="74"/>
        <v>Bikaner</v>
      </c>
      <c r="C945" s="185">
        <f t="shared" si="74"/>
        <v>475.92505585135746</v>
      </c>
      <c r="D945" s="185">
        <f t="shared" si="75"/>
        <v>268.5093740640649</v>
      </c>
      <c r="E945" s="185">
        <v>487.31759999999997</v>
      </c>
      <c r="F945" s="213">
        <f t="shared" si="76"/>
        <v>1.0239376851640285</v>
      </c>
      <c r="G945" s="30"/>
      <c r="H945" s="319"/>
      <c r="I945" s="315"/>
    </row>
    <row r="946" spans="1:9" ht="12.75" customHeight="1">
      <c r="A946" s="17">
        <v>9</v>
      </c>
      <c r="B946" s="205" t="str">
        <f t="shared" si="74"/>
        <v>Bundi</v>
      </c>
      <c r="C946" s="185">
        <f t="shared" si="74"/>
        <v>299.86871113536506</v>
      </c>
      <c r="D946" s="185">
        <f t="shared" si="75"/>
        <v>228.36363336187551</v>
      </c>
      <c r="E946" s="185">
        <v>304.91999999999996</v>
      </c>
      <c r="F946" s="213">
        <f t="shared" si="76"/>
        <v>1.0168450014191532</v>
      </c>
      <c r="G946" s="30"/>
      <c r="H946" s="319"/>
      <c r="I946" s="315"/>
    </row>
    <row r="947" spans="1:9" ht="12.75" customHeight="1">
      <c r="A947" s="17">
        <v>10</v>
      </c>
      <c r="B947" s="205" t="str">
        <f t="shared" si="74"/>
        <v>Chittorgarh</v>
      </c>
      <c r="C947" s="185">
        <f t="shared" si="74"/>
        <v>435.96050052826826</v>
      </c>
      <c r="D947" s="185">
        <f t="shared" si="75"/>
        <v>261.5147255650542</v>
      </c>
      <c r="E947" s="185">
        <v>441.1638</v>
      </c>
      <c r="F947" s="213">
        <f t="shared" si="76"/>
        <v>1.0119352543760884</v>
      </c>
      <c r="G947" s="30"/>
      <c r="H947" s="319"/>
      <c r="I947" s="315"/>
    </row>
    <row r="948" spans="1:9" ht="12.75" customHeight="1">
      <c r="A948" s="17">
        <v>11</v>
      </c>
      <c r="B948" s="205" t="str">
        <f t="shared" si="74"/>
        <v>Churu</v>
      </c>
      <c r="C948" s="185">
        <f t="shared" si="74"/>
        <v>333.3972708401708</v>
      </c>
      <c r="D948" s="185">
        <f t="shared" si="75"/>
        <v>275.50274238067436</v>
      </c>
      <c r="E948" s="185">
        <v>336.2436</v>
      </c>
      <c r="F948" s="213">
        <f t="shared" si="76"/>
        <v>1.0085373499088832</v>
      </c>
      <c r="G948" s="30"/>
      <c r="H948" s="319"/>
      <c r="I948" s="315"/>
    </row>
    <row r="949" spans="1:9" ht="12.75" customHeight="1">
      <c r="A949" s="17">
        <v>12</v>
      </c>
      <c r="B949" s="205" t="str">
        <f t="shared" si="74"/>
        <v>Dausa</v>
      </c>
      <c r="C949" s="185">
        <f t="shared" si="74"/>
        <v>391.07241078235603</v>
      </c>
      <c r="D949" s="185">
        <f t="shared" si="75"/>
        <v>269.10003317372383</v>
      </c>
      <c r="E949" s="185">
        <v>397.782</v>
      </c>
      <c r="F949" s="213">
        <f t="shared" si="76"/>
        <v>1.0171568973741234</v>
      </c>
      <c r="G949" s="30"/>
      <c r="H949" s="319"/>
      <c r="I949" s="315"/>
    </row>
    <row r="950" spans="1:9" ht="12.75" customHeight="1">
      <c r="A950" s="17">
        <v>13</v>
      </c>
      <c r="B950" s="205" t="str">
        <f t="shared" si="74"/>
        <v>Dholpur</v>
      </c>
      <c r="C950" s="185">
        <f t="shared" si="74"/>
        <v>348.34470001241067</v>
      </c>
      <c r="D950" s="185">
        <f t="shared" si="75"/>
        <v>290.5634109186017</v>
      </c>
      <c r="E950" s="185">
        <v>352.3212</v>
      </c>
      <c r="F950" s="213">
        <f t="shared" si="76"/>
        <v>1.0114154169345697</v>
      </c>
      <c r="G950" s="30"/>
      <c r="H950" s="319"/>
      <c r="I950" s="315"/>
    </row>
    <row r="951" spans="1:9" ht="12.75" customHeight="1">
      <c r="A951" s="17">
        <v>14</v>
      </c>
      <c r="B951" s="205" t="str">
        <f t="shared" si="74"/>
        <v>Dungarpur</v>
      </c>
      <c r="C951" s="185">
        <f t="shared" si="74"/>
        <v>503.98027507911706</v>
      </c>
      <c r="D951" s="185">
        <f t="shared" si="75"/>
        <v>347.39690293362867</v>
      </c>
      <c r="E951" s="185">
        <v>509.9094</v>
      </c>
      <c r="F951" s="213">
        <f t="shared" si="76"/>
        <v>1.011764597175856</v>
      </c>
      <c r="G951" s="30"/>
      <c r="H951" s="319"/>
      <c r="I951" s="315"/>
    </row>
    <row r="952" spans="1:9" ht="12.75" customHeight="1">
      <c r="A952" s="17">
        <v>15</v>
      </c>
      <c r="B952" s="205" t="str">
        <f t="shared" si="74"/>
        <v>Ganganagar</v>
      </c>
      <c r="C952" s="185">
        <f t="shared" si="74"/>
        <v>420.6316947259394</v>
      </c>
      <c r="D952" s="185">
        <f t="shared" si="75"/>
        <v>326.84908422463707</v>
      </c>
      <c r="E952" s="185">
        <v>431.73900000000003</v>
      </c>
      <c r="F952" s="213">
        <f t="shared" si="76"/>
        <v>1.0264062490138732</v>
      </c>
      <c r="G952" s="30"/>
      <c r="H952" s="319"/>
      <c r="I952" s="315"/>
    </row>
    <row r="953" spans="1:9" ht="12.75" customHeight="1">
      <c r="A953" s="17">
        <v>16</v>
      </c>
      <c r="B953" s="205" t="str">
        <f t="shared" si="74"/>
        <v>Hanumangarh</v>
      </c>
      <c r="C953" s="185">
        <f t="shared" si="74"/>
        <v>294.0538821691351</v>
      </c>
      <c r="D953" s="185">
        <f t="shared" si="75"/>
        <v>246.31891007935917</v>
      </c>
      <c r="E953" s="185">
        <v>297.5742</v>
      </c>
      <c r="F953" s="213">
        <f t="shared" si="76"/>
        <v>1.0119716760917992</v>
      </c>
      <c r="G953" s="30"/>
      <c r="H953" s="319"/>
      <c r="I953" s="315"/>
    </row>
    <row r="954" spans="1:9" ht="12.75" customHeight="1">
      <c r="A954" s="17">
        <v>17</v>
      </c>
      <c r="B954" s="205" t="str">
        <f t="shared" si="74"/>
        <v>Jaipur</v>
      </c>
      <c r="C954" s="185">
        <f t="shared" si="74"/>
        <v>441.0667482139863</v>
      </c>
      <c r="D954" s="185">
        <f t="shared" si="75"/>
        <v>447.20817803946403</v>
      </c>
      <c r="E954" s="185">
        <v>441.8568</v>
      </c>
      <c r="F954" s="213">
        <f t="shared" si="76"/>
        <v>1.0017912295343345</v>
      </c>
      <c r="G954" s="30"/>
      <c r="H954" s="319"/>
      <c r="I954" s="315"/>
    </row>
    <row r="955" spans="1:9" ht="12.75" customHeight="1">
      <c r="A955" s="17">
        <v>18</v>
      </c>
      <c r="B955" s="205" t="str">
        <f t="shared" si="74"/>
        <v>Jaiselmer</v>
      </c>
      <c r="C955" s="185">
        <f t="shared" si="74"/>
        <v>285.1822745291212</v>
      </c>
      <c r="D955" s="185">
        <f t="shared" si="75"/>
        <v>309.7802566914299</v>
      </c>
      <c r="E955" s="185">
        <v>279.972</v>
      </c>
      <c r="F955" s="213">
        <f t="shared" si="76"/>
        <v>0.9817300197295777</v>
      </c>
      <c r="G955" s="30"/>
      <c r="H955" s="319"/>
      <c r="I955" s="315"/>
    </row>
    <row r="956" spans="1:9" ht="12.75" customHeight="1">
      <c r="A956" s="17">
        <v>19</v>
      </c>
      <c r="B956" s="205" t="str">
        <f t="shared" si="74"/>
        <v>Jalore</v>
      </c>
      <c r="C956" s="185">
        <f t="shared" si="74"/>
        <v>499.6976786326497</v>
      </c>
      <c r="D956" s="185">
        <f t="shared" si="75"/>
        <v>364.53942362414045</v>
      </c>
      <c r="E956" s="185">
        <v>509.9094</v>
      </c>
      <c r="F956" s="213">
        <f t="shared" si="76"/>
        <v>1.0204357990921495</v>
      </c>
      <c r="G956" s="30"/>
      <c r="H956" s="319"/>
      <c r="I956" s="315"/>
    </row>
    <row r="957" spans="1:9" ht="12.75" customHeight="1">
      <c r="A957" s="17">
        <v>20</v>
      </c>
      <c r="B957" s="205" t="str">
        <f t="shared" si="74"/>
        <v>Jhalawar</v>
      </c>
      <c r="C957" s="185">
        <f t="shared" si="74"/>
        <v>400.3830774190008</v>
      </c>
      <c r="D957" s="185">
        <f t="shared" si="75"/>
        <v>465.51910772847145</v>
      </c>
      <c r="E957" s="185">
        <v>407.0682</v>
      </c>
      <c r="F957" s="213">
        <f t="shared" si="76"/>
        <v>1.0166968160195322</v>
      </c>
      <c r="G957" s="30"/>
      <c r="H957" s="319"/>
      <c r="I957" s="315"/>
    </row>
    <row r="958" spans="1:9" ht="12.75" customHeight="1">
      <c r="A958" s="17">
        <v>21</v>
      </c>
      <c r="B958" s="205" t="str">
        <f t="shared" si="74"/>
        <v>Jhunjhunu</v>
      </c>
      <c r="C958" s="185">
        <f t="shared" si="74"/>
        <v>339.3943566578549</v>
      </c>
      <c r="D958" s="185">
        <f t="shared" si="75"/>
        <v>316.9891974743278</v>
      </c>
      <c r="E958" s="185">
        <v>341.9262</v>
      </c>
      <c r="F958" s="213">
        <f t="shared" si="76"/>
        <v>1.0074598863902071</v>
      </c>
      <c r="G958" s="30"/>
      <c r="H958" s="319"/>
      <c r="I958" s="315"/>
    </row>
    <row r="959" spans="1:9" ht="12.75" customHeight="1">
      <c r="A959" s="17">
        <v>22</v>
      </c>
      <c r="B959" s="205" t="str">
        <f t="shared" si="74"/>
        <v>Jodhpur</v>
      </c>
      <c r="C959" s="185">
        <f t="shared" si="74"/>
        <v>694.8466959361087</v>
      </c>
      <c r="D959" s="185">
        <f t="shared" si="75"/>
        <v>454.87467726705813</v>
      </c>
      <c r="E959" s="185">
        <v>702.009</v>
      </c>
      <c r="F959" s="213">
        <f t="shared" si="76"/>
        <v>1.0103077471703914</v>
      </c>
      <c r="G959" s="30"/>
      <c r="H959" s="319"/>
      <c r="I959" s="315"/>
    </row>
    <row r="960" spans="1:9" ht="12.75" customHeight="1">
      <c r="A960" s="17">
        <v>23</v>
      </c>
      <c r="B960" s="205" t="str">
        <f t="shared" si="74"/>
        <v>Karauli</v>
      </c>
      <c r="C960" s="185">
        <f t="shared" si="74"/>
        <v>279.1539469893194</v>
      </c>
      <c r="D960" s="185">
        <f t="shared" si="75"/>
        <v>165.63914146765921</v>
      </c>
      <c r="E960" s="185">
        <v>284.4072</v>
      </c>
      <c r="F960" s="213">
        <f t="shared" si="76"/>
        <v>1.0188184801516762</v>
      </c>
      <c r="G960" s="30"/>
      <c r="H960" s="319"/>
      <c r="I960" s="315"/>
    </row>
    <row r="961" spans="1:9" ht="12.75" customHeight="1">
      <c r="A961" s="17">
        <v>24</v>
      </c>
      <c r="B961" s="205" t="str">
        <f t="shared" si="74"/>
        <v>Kota</v>
      </c>
      <c r="C961" s="185">
        <f t="shared" si="74"/>
        <v>279.02990912403203</v>
      </c>
      <c r="D961" s="185">
        <f t="shared" si="75"/>
        <v>264.40007354715203</v>
      </c>
      <c r="E961" s="185">
        <v>283.7142</v>
      </c>
      <c r="F961" s="213">
        <f t="shared" si="76"/>
        <v>1.0167877733633413</v>
      </c>
      <c r="G961" s="30"/>
      <c r="H961" s="319"/>
      <c r="I961" s="315"/>
    </row>
    <row r="962" spans="1:9" ht="12.75" customHeight="1">
      <c r="A962" s="17">
        <v>25</v>
      </c>
      <c r="B962" s="205" t="str">
        <f t="shared" si="74"/>
        <v>Nagaur</v>
      </c>
      <c r="C962" s="185">
        <f t="shared" si="74"/>
        <v>735.5073290854784</v>
      </c>
      <c r="D962" s="185">
        <f t="shared" si="75"/>
        <v>326.8807276599446</v>
      </c>
      <c r="E962" s="185">
        <v>746.9154</v>
      </c>
      <c r="F962" s="213">
        <f t="shared" si="76"/>
        <v>1.015510478908084</v>
      </c>
      <c r="G962" s="30"/>
      <c r="H962" s="319"/>
      <c r="I962" s="315"/>
    </row>
    <row r="963" spans="1:9" ht="12.75" customHeight="1">
      <c r="A963" s="17">
        <v>26</v>
      </c>
      <c r="B963" s="205" t="str">
        <f t="shared" si="74"/>
        <v>Pali</v>
      </c>
      <c r="C963" s="185">
        <f t="shared" si="74"/>
        <v>444.9907432830312</v>
      </c>
      <c r="D963" s="185">
        <f t="shared" si="75"/>
        <v>307.3042385057826</v>
      </c>
      <c r="E963" s="185">
        <v>448.78679999999997</v>
      </c>
      <c r="F963" s="213">
        <f t="shared" si="76"/>
        <v>1.0085306419836118</v>
      </c>
      <c r="G963" s="30"/>
      <c r="H963" s="319"/>
      <c r="I963" s="315"/>
    </row>
    <row r="964" spans="1:9" ht="12.75" customHeight="1">
      <c r="A964" s="17">
        <v>27</v>
      </c>
      <c r="B964" s="205" t="str">
        <f t="shared" si="74"/>
        <v>Partapgarh</v>
      </c>
      <c r="C964" s="185">
        <f t="shared" si="74"/>
        <v>313.8301526831959</v>
      </c>
      <c r="D964" s="185">
        <f t="shared" si="75"/>
        <v>228.81372627705463</v>
      </c>
      <c r="E964" s="185">
        <v>319.473</v>
      </c>
      <c r="F964" s="213">
        <f t="shared" si="76"/>
        <v>1.0179805772917572</v>
      </c>
      <c r="G964" s="30"/>
      <c r="H964" s="319"/>
      <c r="I964" s="315"/>
    </row>
    <row r="965" spans="1:9" ht="12.75" customHeight="1">
      <c r="A965" s="17">
        <v>28</v>
      </c>
      <c r="B965" s="205" t="str">
        <f t="shared" si="74"/>
        <v>Rajsamand</v>
      </c>
      <c r="C965" s="185">
        <f t="shared" si="74"/>
        <v>320.77226437722777</v>
      </c>
      <c r="D965" s="185">
        <f t="shared" si="75"/>
        <v>240.63173575929693</v>
      </c>
      <c r="E965" s="185">
        <v>326.1258</v>
      </c>
      <c r="F965" s="213">
        <f t="shared" si="76"/>
        <v>1.0166895215618659</v>
      </c>
      <c r="G965" s="30"/>
      <c r="H965" s="319"/>
      <c r="I965" s="315"/>
    </row>
    <row r="966" spans="1:9" ht="12.75" customHeight="1">
      <c r="A966" s="17">
        <v>29</v>
      </c>
      <c r="B966" s="205" t="str">
        <f t="shared" si="74"/>
        <v>S.Madhopur</v>
      </c>
      <c r="C966" s="185">
        <f t="shared" si="74"/>
        <v>259.78711587848454</v>
      </c>
      <c r="D966" s="185">
        <f t="shared" si="75"/>
        <v>206.17449184024252</v>
      </c>
      <c r="E966" s="185">
        <v>259.0434</v>
      </c>
      <c r="F966" s="213">
        <f t="shared" si="76"/>
        <v>0.9971372103040229</v>
      </c>
      <c r="G966" s="30"/>
      <c r="H966" s="319"/>
      <c r="I966" s="315"/>
    </row>
    <row r="967" spans="1:9" ht="12.75" customHeight="1">
      <c r="A967" s="17">
        <v>30</v>
      </c>
      <c r="B967" s="205" t="str">
        <f t="shared" si="74"/>
        <v>Sikar</v>
      </c>
      <c r="C967" s="185">
        <f t="shared" si="74"/>
        <v>452.10330058850354</v>
      </c>
      <c r="D967" s="185">
        <f t="shared" si="75"/>
        <v>313.3760708070978</v>
      </c>
      <c r="E967" s="185">
        <v>459.7362</v>
      </c>
      <c r="F967" s="213">
        <f t="shared" si="76"/>
        <v>1.0168830871209316</v>
      </c>
      <c r="G967" s="30"/>
      <c r="H967" s="319"/>
      <c r="I967" s="315"/>
    </row>
    <row r="968" spans="1:9" ht="12.75" customHeight="1">
      <c r="A968" s="17">
        <v>31</v>
      </c>
      <c r="B968" s="205" t="str">
        <f t="shared" si="74"/>
        <v>Sirohi</v>
      </c>
      <c r="C968" s="185">
        <f t="shared" si="74"/>
        <v>233.05760703017773</v>
      </c>
      <c r="D968" s="185">
        <f t="shared" si="75"/>
        <v>234.34370975702953</v>
      </c>
      <c r="E968" s="185">
        <v>236.5902</v>
      </c>
      <c r="F968" s="213">
        <f t="shared" si="76"/>
        <v>1.015157595647006</v>
      </c>
      <c r="G968" s="30"/>
      <c r="H968" s="319"/>
      <c r="I968" s="315"/>
    </row>
    <row r="969" spans="1:9" ht="12.75" customHeight="1">
      <c r="A969" s="17">
        <v>32</v>
      </c>
      <c r="B969" s="205" t="str">
        <f t="shared" si="74"/>
        <v>Tonk</v>
      </c>
      <c r="C969" s="185">
        <f t="shared" si="74"/>
        <v>349.930912912684</v>
      </c>
      <c r="D969" s="185">
        <f t="shared" si="75"/>
        <v>260.0878297489082</v>
      </c>
      <c r="E969" s="185">
        <v>354.2616</v>
      </c>
      <c r="F969" s="213">
        <f t="shared" si="76"/>
        <v>1.0123758345647977</v>
      </c>
      <c r="G969" s="30"/>
      <c r="H969" s="319"/>
      <c r="I969" s="315"/>
    </row>
    <row r="970" spans="1:9" ht="12.75" customHeight="1">
      <c r="A970" s="17">
        <v>33</v>
      </c>
      <c r="B970" s="205" t="str">
        <f t="shared" si="74"/>
        <v>Udaipur</v>
      </c>
      <c r="C970" s="185">
        <f t="shared" si="74"/>
        <v>916.3678322306948</v>
      </c>
      <c r="D970" s="185">
        <f t="shared" si="75"/>
        <v>631.9169047329243</v>
      </c>
      <c r="E970" s="185">
        <v>931.6692</v>
      </c>
      <c r="F970" s="213">
        <f t="shared" si="76"/>
        <v>1.0166978447203427</v>
      </c>
      <c r="G970" s="30"/>
      <c r="H970" s="319"/>
      <c r="I970" s="315"/>
    </row>
    <row r="971" spans="1:9" ht="14.25" customHeight="1">
      <c r="A971" s="32"/>
      <c r="B971" s="1" t="s">
        <v>27</v>
      </c>
      <c r="C971" s="161">
        <f>SUM(C938:C970)</f>
        <v>15038.72</v>
      </c>
      <c r="D971" s="161">
        <f>SUM(D938:D970)</f>
        <v>11451.706400000003</v>
      </c>
      <c r="E971" s="161">
        <f>SUM(E938:E970)</f>
        <v>15235.1892</v>
      </c>
      <c r="F971" s="169">
        <f>E971/C971</f>
        <v>1.0130642235509406</v>
      </c>
      <c r="G971" s="317"/>
      <c r="H971" s="26"/>
      <c r="I971" s="318"/>
    </row>
    <row r="972" spans="1:8" ht="13.5" customHeight="1">
      <c r="A972" s="102"/>
      <c r="B972" s="3"/>
      <c r="C972" s="276"/>
      <c r="D972" s="103"/>
      <c r="E972" s="104"/>
      <c r="F972" s="103"/>
      <c r="G972" s="130"/>
      <c r="H972" s="130"/>
    </row>
    <row r="973" spans="1:8" ht="13.5" customHeight="1">
      <c r="A973" s="44" t="s">
        <v>79</v>
      </c>
      <c r="B973" s="98"/>
      <c r="C973" s="98"/>
      <c r="D973" s="98"/>
      <c r="E973" s="99"/>
      <c r="F973" s="99"/>
      <c r="G973" s="99"/>
      <c r="H973" s="99"/>
    </row>
    <row r="974" spans="1:8" ht="13.5" customHeight="1">
      <c r="A974" s="44" t="s">
        <v>183</v>
      </c>
      <c r="B974" s="98"/>
      <c r="C974" s="98"/>
      <c r="D974" s="98"/>
      <c r="E974" s="99"/>
      <c r="F974" s="99"/>
      <c r="G974" s="99"/>
      <c r="H974" s="99"/>
    </row>
    <row r="975" spans="1:8" ht="49.5" customHeight="1">
      <c r="A975" s="15" t="s">
        <v>37</v>
      </c>
      <c r="B975" s="15" t="s">
        <v>38</v>
      </c>
      <c r="C975" s="15" t="s">
        <v>149</v>
      </c>
      <c r="D975" s="15" t="s">
        <v>76</v>
      </c>
      <c r="E975" s="15" t="s">
        <v>200</v>
      </c>
      <c r="F975" s="15" t="s">
        <v>150</v>
      </c>
      <c r="G975" s="105"/>
      <c r="H975" s="105"/>
    </row>
    <row r="976" spans="1:8" ht="14.25" customHeight="1">
      <c r="A976" s="100">
        <v>1</v>
      </c>
      <c r="B976" s="100">
        <v>2</v>
      </c>
      <c r="C976" s="100">
        <v>3</v>
      </c>
      <c r="D976" s="100">
        <v>4</v>
      </c>
      <c r="E976" s="100">
        <v>5</v>
      </c>
      <c r="F976" s="100">
        <v>6</v>
      </c>
      <c r="G976" s="105"/>
      <c r="H976" s="105"/>
    </row>
    <row r="977" spans="1:8" ht="12.75" customHeight="1">
      <c r="A977" s="17">
        <v>1</v>
      </c>
      <c r="B977" s="205" t="str">
        <f>B938</f>
        <v>Ajmer</v>
      </c>
      <c r="C977" s="167">
        <f>C899</f>
        <v>497.15889779025906</v>
      </c>
      <c r="D977" s="167">
        <f>F899</f>
        <v>349.598700341624</v>
      </c>
      <c r="E977" s="167">
        <v>-151.16309965837598</v>
      </c>
      <c r="F977" s="168">
        <f>E977/C977</f>
        <v>-0.3040538957066972</v>
      </c>
      <c r="G977" s="30"/>
      <c r="H977" s="30"/>
    </row>
    <row r="978" spans="1:8" ht="12.75" customHeight="1">
      <c r="A978" s="17">
        <v>2</v>
      </c>
      <c r="B978" s="205" t="str">
        <f aca="true" t="shared" si="77" ref="B978:B1009">B939</f>
        <v>Alwar</v>
      </c>
      <c r="C978" s="167">
        <f aca="true" t="shared" si="78" ref="C978:C1009">C900</f>
        <v>638.3929726345153</v>
      </c>
      <c r="D978" s="167">
        <f aca="true" t="shared" si="79" ref="D978:D1009">F900</f>
        <v>434.40381478655746</v>
      </c>
      <c r="E978" s="167">
        <v>-221.1741852134425</v>
      </c>
      <c r="F978" s="168">
        <f aca="true" t="shared" si="80" ref="F978:F1009">E978/C978</f>
        <v>-0.34645460506982484</v>
      </c>
      <c r="G978" s="30"/>
      <c r="H978" s="30"/>
    </row>
    <row r="979" spans="1:8" ht="12.75" customHeight="1">
      <c r="A979" s="17">
        <v>3</v>
      </c>
      <c r="B979" s="205" t="str">
        <f t="shared" si="77"/>
        <v>Banswara</v>
      </c>
      <c r="C979" s="167">
        <f t="shared" si="78"/>
        <v>588.9375597237754</v>
      </c>
      <c r="D979" s="167">
        <f t="shared" si="79"/>
        <v>473.8068083528274</v>
      </c>
      <c r="E979" s="167">
        <v>-125.91539164717256</v>
      </c>
      <c r="F979" s="168">
        <f t="shared" si="80"/>
        <v>-0.21380091924554723</v>
      </c>
      <c r="G979" s="30"/>
      <c r="H979" s="30"/>
    </row>
    <row r="980" spans="1:8" ht="12.75" customHeight="1">
      <c r="A980" s="17">
        <v>4</v>
      </c>
      <c r="B980" s="205" t="str">
        <f t="shared" si="77"/>
        <v>Baran</v>
      </c>
      <c r="C980" s="167">
        <f t="shared" si="78"/>
        <v>280.65214985807086</v>
      </c>
      <c r="D980" s="167">
        <f t="shared" si="79"/>
        <v>318.34712596809237</v>
      </c>
      <c r="E980" s="167">
        <v>33.24692596809234</v>
      </c>
      <c r="F980" s="168">
        <f t="shared" si="80"/>
        <v>0.11846310810341452</v>
      </c>
      <c r="G980" s="30"/>
      <c r="H980" s="30"/>
    </row>
    <row r="981" spans="1:8" ht="12.75" customHeight="1">
      <c r="A981" s="17">
        <v>5</v>
      </c>
      <c r="B981" s="205" t="str">
        <f t="shared" si="77"/>
        <v>Barmer</v>
      </c>
      <c r="C981" s="167">
        <f t="shared" si="78"/>
        <v>1133.5840043330463</v>
      </c>
      <c r="D981" s="167">
        <f t="shared" si="79"/>
        <v>950.1416850965411</v>
      </c>
      <c r="E981" s="167">
        <v>-182.35891490345875</v>
      </c>
      <c r="F981" s="168">
        <f t="shared" si="80"/>
        <v>-0.16086934378608417</v>
      </c>
      <c r="G981" s="30"/>
      <c r="H981" s="30"/>
    </row>
    <row r="982" spans="1:8" ht="12.75" customHeight="1">
      <c r="A982" s="17">
        <v>6</v>
      </c>
      <c r="B982" s="205" t="str">
        <f t="shared" si="77"/>
        <v>Bharatpur</v>
      </c>
      <c r="C982" s="167">
        <f t="shared" si="78"/>
        <v>453.7807912433898</v>
      </c>
      <c r="D982" s="167">
        <f t="shared" si="79"/>
        <v>442.36347288862095</v>
      </c>
      <c r="E982" s="167">
        <v>-23.886927111379066</v>
      </c>
      <c r="F982" s="168">
        <f t="shared" si="80"/>
        <v>-0.0526397934252071</v>
      </c>
      <c r="G982" s="30"/>
      <c r="H982" s="30"/>
    </row>
    <row r="983" spans="1:8" ht="12.75" customHeight="1">
      <c r="A983" s="17">
        <v>7</v>
      </c>
      <c r="B983" s="205" t="str">
        <f t="shared" si="77"/>
        <v>Bhilwara</v>
      </c>
      <c r="C983" s="167">
        <f t="shared" si="78"/>
        <v>697.8771777212717</v>
      </c>
      <c r="D983" s="167">
        <f t="shared" si="79"/>
        <v>430.4464849361331</v>
      </c>
      <c r="E983" s="167">
        <v>-272.3941150638669</v>
      </c>
      <c r="F983" s="168">
        <f t="shared" si="80"/>
        <v>-0.39031813012326305</v>
      </c>
      <c r="G983" s="30"/>
      <c r="H983" s="30"/>
    </row>
    <row r="984" spans="1:8" ht="12.75" customHeight="1">
      <c r="A984" s="17">
        <v>8</v>
      </c>
      <c r="B984" s="205" t="str">
        <f t="shared" si="77"/>
        <v>Bikaner</v>
      </c>
      <c r="C984" s="167">
        <f t="shared" si="78"/>
        <v>475.92505585135746</v>
      </c>
      <c r="D984" s="167">
        <f t="shared" si="79"/>
        <v>268.5093740640649</v>
      </c>
      <c r="E984" s="167">
        <v>-218.80822593593507</v>
      </c>
      <c r="F984" s="168">
        <f t="shared" si="80"/>
        <v>-0.4597535331366836</v>
      </c>
      <c r="G984" s="30"/>
      <c r="H984" s="30"/>
    </row>
    <row r="985" spans="1:8" ht="12.75" customHeight="1">
      <c r="A985" s="17">
        <v>9</v>
      </c>
      <c r="B985" s="205" t="str">
        <f t="shared" si="77"/>
        <v>Bundi</v>
      </c>
      <c r="C985" s="167">
        <f t="shared" si="78"/>
        <v>299.86871113536506</v>
      </c>
      <c r="D985" s="167">
        <f t="shared" si="79"/>
        <v>228.36363336187551</v>
      </c>
      <c r="E985" s="167">
        <v>-76.55636663812444</v>
      </c>
      <c r="F985" s="168">
        <f t="shared" si="80"/>
        <v>-0.2552996154492617</v>
      </c>
      <c r="G985" s="30"/>
      <c r="H985" s="30"/>
    </row>
    <row r="986" spans="1:8" ht="12.75" customHeight="1">
      <c r="A986" s="17">
        <v>10</v>
      </c>
      <c r="B986" s="205" t="str">
        <f t="shared" si="77"/>
        <v>Chittorgarh</v>
      </c>
      <c r="C986" s="167">
        <f t="shared" si="78"/>
        <v>435.96050052826826</v>
      </c>
      <c r="D986" s="167">
        <f t="shared" si="79"/>
        <v>261.5147255650542</v>
      </c>
      <c r="E986" s="167">
        <v>-179.64907443494576</v>
      </c>
      <c r="F986" s="168">
        <f t="shared" si="80"/>
        <v>-0.4120764936668777</v>
      </c>
      <c r="G986" s="30"/>
      <c r="H986" s="30"/>
    </row>
    <row r="987" spans="1:8" ht="12.75" customHeight="1">
      <c r="A987" s="17">
        <v>11</v>
      </c>
      <c r="B987" s="205" t="str">
        <f t="shared" si="77"/>
        <v>Churu</v>
      </c>
      <c r="C987" s="167">
        <f t="shared" si="78"/>
        <v>333.3972708401708</v>
      </c>
      <c r="D987" s="167">
        <f t="shared" si="79"/>
        <v>275.50274238067436</v>
      </c>
      <c r="E987" s="167">
        <v>-60.74085761932565</v>
      </c>
      <c r="F987" s="168">
        <f t="shared" si="80"/>
        <v>-0.18218762699003782</v>
      </c>
      <c r="G987" s="30"/>
      <c r="H987" s="30"/>
    </row>
    <row r="988" spans="1:8" ht="12.75" customHeight="1">
      <c r="A988" s="17">
        <v>12</v>
      </c>
      <c r="B988" s="205" t="str">
        <f t="shared" si="77"/>
        <v>Dausa</v>
      </c>
      <c r="C988" s="167">
        <f t="shared" si="78"/>
        <v>391.07241078235603</v>
      </c>
      <c r="D988" s="167">
        <f t="shared" si="79"/>
        <v>269.10003317372383</v>
      </c>
      <c r="E988" s="167">
        <v>-128.68196682627615</v>
      </c>
      <c r="F988" s="168">
        <f t="shared" si="80"/>
        <v>-0.32904895174999105</v>
      </c>
      <c r="G988" s="30"/>
      <c r="H988" s="30"/>
    </row>
    <row r="989" spans="1:8" ht="12.75" customHeight="1">
      <c r="A989" s="17">
        <v>13</v>
      </c>
      <c r="B989" s="205" t="str">
        <f t="shared" si="77"/>
        <v>Dholpur</v>
      </c>
      <c r="C989" s="167">
        <f t="shared" si="78"/>
        <v>348.34470001241067</v>
      </c>
      <c r="D989" s="167">
        <f t="shared" si="79"/>
        <v>290.5634109186017</v>
      </c>
      <c r="E989" s="167">
        <v>-61.7577890813983</v>
      </c>
      <c r="F989" s="168">
        <f t="shared" si="80"/>
        <v>-0.17728930303575172</v>
      </c>
      <c r="G989" s="30"/>
      <c r="H989" s="30"/>
    </row>
    <row r="990" spans="1:8" ht="12.75" customHeight="1">
      <c r="A990" s="17">
        <v>14</v>
      </c>
      <c r="B990" s="205" t="str">
        <f t="shared" si="77"/>
        <v>Dungarpur</v>
      </c>
      <c r="C990" s="167">
        <f t="shared" si="78"/>
        <v>503.98027507911706</v>
      </c>
      <c r="D990" s="167">
        <f t="shared" si="79"/>
        <v>347.39690293362867</v>
      </c>
      <c r="E990" s="167">
        <v>-162.51249706637134</v>
      </c>
      <c r="F990" s="168">
        <f t="shared" si="80"/>
        <v>-0.3224580506466437</v>
      </c>
      <c r="G990" s="30"/>
      <c r="H990" s="30"/>
    </row>
    <row r="991" spans="1:8" ht="12.75" customHeight="1">
      <c r="A991" s="17">
        <v>15</v>
      </c>
      <c r="B991" s="205" t="str">
        <f t="shared" si="77"/>
        <v>Ganganagar</v>
      </c>
      <c r="C991" s="167">
        <f t="shared" si="78"/>
        <v>420.6316947259394</v>
      </c>
      <c r="D991" s="167">
        <f t="shared" si="79"/>
        <v>326.84908422463707</v>
      </c>
      <c r="E991" s="167">
        <v>-104.88991577536297</v>
      </c>
      <c r="F991" s="168">
        <f t="shared" si="80"/>
        <v>-0.24936284424240426</v>
      </c>
      <c r="G991" s="30"/>
      <c r="H991" s="30"/>
    </row>
    <row r="992" spans="1:8" ht="12.75" customHeight="1">
      <c r="A992" s="17">
        <v>16</v>
      </c>
      <c r="B992" s="205" t="str">
        <f t="shared" si="77"/>
        <v>Hanumangarh</v>
      </c>
      <c r="C992" s="167">
        <f t="shared" si="78"/>
        <v>294.0538821691351</v>
      </c>
      <c r="D992" s="167">
        <f t="shared" si="79"/>
        <v>246.31891007935917</v>
      </c>
      <c r="E992" s="167">
        <v>-51.25528992064085</v>
      </c>
      <c r="F992" s="168">
        <f t="shared" si="80"/>
        <v>-0.17430577533120148</v>
      </c>
      <c r="G992" s="30"/>
      <c r="H992" s="30"/>
    </row>
    <row r="993" spans="1:8" ht="12.75" customHeight="1">
      <c r="A993" s="17">
        <v>17</v>
      </c>
      <c r="B993" s="205" t="str">
        <f t="shared" si="77"/>
        <v>Jaipur</v>
      </c>
      <c r="C993" s="167">
        <f t="shared" si="78"/>
        <v>441.0667482139863</v>
      </c>
      <c r="D993" s="167">
        <f t="shared" si="79"/>
        <v>447.20817803946403</v>
      </c>
      <c r="E993" s="167">
        <v>5.351378039464009</v>
      </c>
      <c r="F993" s="168">
        <f t="shared" si="80"/>
        <v>0.012132807701177589</v>
      </c>
      <c r="G993" s="30"/>
      <c r="H993" s="30"/>
    </row>
    <row r="994" spans="1:8" ht="12.75" customHeight="1">
      <c r="A994" s="17">
        <v>18</v>
      </c>
      <c r="B994" s="205" t="str">
        <f t="shared" si="77"/>
        <v>Jaiselmer</v>
      </c>
      <c r="C994" s="167">
        <f t="shared" si="78"/>
        <v>285.1822745291212</v>
      </c>
      <c r="D994" s="167">
        <f t="shared" si="79"/>
        <v>309.7802566914299</v>
      </c>
      <c r="E994" s="167">
        <v>29.808256691429904</v>
      </c>
      <c r="F994" s="168">
        <f t="shared" si="80"/>
        <v>0.10452352531603802</v>
      </c>
      <c r="G994" s="30"/>
      <c r="H994" s="30"/>
    </row>
    <row r="995" spans="1:8" ht="12.75" customHeight="1">
      <c r="A995" s="17">
        <v>19</v>
      </c>
      <c r="B995" s="205" t="str">
        <f t="shared" si="77"/>
        <v>Jalore</v>
      </c>
      <c r="C995" s="167">
        <f t="shared" si="78"/>
        <v>499.6976786326497</v>
      </c>
      <c r="D995" s="167">
        <f t="shared" si="79"/>
        <v>364.53942362414045</v>
      </c>
      <c r="E995" s="167">
        <v>-145.36997637585955</v>
      </c>
      <c r="F995" s="168">
        <f t="shared" si="80"/>
        <v>-0.2909158529085895</v>
      </c>
      <c r="G995" s="30"/>
      <c r="H995" s="30"/>
    </row>
    <row r="996" spans="1:8" ht="12.75" customHeight="1">
      <c r="A996" s="17">
        <v>20</v>
      </c>
      <c r="B996" s="205" t="str">
        <f t="shared" si="77"/>
        <v>Jhalawar</v>
      </c>
      <c r="C996" s="167">
        <f t="shared" si="78"/>
        <v>400.3830774190008</v>
      </c>
      <c r="D996" s="167">
        <f t="shared" si="79"/>
        <v>465.51910772847145</v>
      </c>
      <c r="E996" s="167">
        <v>58.45090772847146</v>
      </c>
      <c r="F996" s="168">
        <f t="shared" si="80"/>
        <v>0.14598745807456442</v>
      </c>
      <c r="G996" s="30"/>
      <c r="H996" s="30"/>
    </row>
    <row r="997" spans="1:8" ht="12.75" customHeight="1">
      <c r="A997" s="17">
        <v>21</v>
      </c>
      <c r="B997" s="205" t="str">
        <f t="shared" si="77"/>
        <v>Jhunjhunu</v>
      </c>
      <c r="C997" s="167">
        <f t="shared" si="78"/>
        <v>339.3943566578549</v>
      </c>
      <c r="D997" s="167">
        <f t="shared" si="79"/>
        <v>316.9891974743278</v>
      </c>
      <c r="E997" s="167">
        <v>-24.9370025256722</v>
      </c>
      <c r="F997" s="168">
        <f t="shared" si="80"/>
        <v>-0.07347500639443841</v>
      </c>
      <c r="G997" s="30"/>
      <c r="H997" s="30"/>
    </row>
    <row r="998" spans="1:8" ht="12.75" customHeight="1">
      <c r="A998" s="17">
        <v>22</v>
      </c>
      <c r="B998" s="205" t="str">
        <f t="shared" si="77"/>
        <v>Jodhpur</v>
      </c>
      <c r="C998" s="167">
        <f t="shared" si="78"/>
        <v>694.8466959361087</v>
      </c>
      <c r="D998" s="167">
        <f t="shared" si="79"/>
        <v>454.87467726705813</v>
      </c>
      <c r="E998" s="167">
        <v>-247.13432273294188</v>
      </c>
      <c r="F998" s="168">
        <f t="shared" si="80"/>
        <v>-0.35566740718252754</v>
      </c>
      <c r="G998" s="30"/>
      <c r="H998" s="30"/>
    </row>
    <row r="999" spans="1:8" ht="12.75" customHeight="1">
      <c r="A999" s="17">
        <v>23</v>
      </c>
      <c r="B999" s="205" t="str">
        <f t="shared" si="77"/>
        <v>Karauli</v>
      </c>
      <c r="C999" s="167">
        <f t="shared" si="78"/>
        <v>279.1539469893194</v>
      </c>
      <c r="D999" s="167">
        <f t="shared" si="79"/>
        <v>165.63914146765921</v>
      </c>
      <c r="E999" s="167">
        <v>-118.76805853234077</v>
      </c>
      <c r="F999" s="168">
        <f t="shared" si="80"/>
        <v>-0.42545720672502224</v>
      </c>
      <c r="G999" s="30"/>
      <c r="H999" s="30"/>
    </row>
    <row r="1000" spans="1:8" ht="12.75" customHeight="1">
      <c r="A1000" s="17">
        <v>24</v>
      </c>
      <c r="B1000" s="205" t="str">
        <f t="shared" si="77"/>
        <v>Kota</v>
      </c>
      <c r="C1000" s="167">
        <f t="shared" si="78"/>
        <v>279.02990912403203</v>
      </c>
      <c r="D1000" s="167">
        <f t="shared" si="79"/>
        <v>264.40007354715203</v>
      </c>
      <c r="E1000" s="167">
        <v>-19.314126452847972</v>
      </c>
      <c r="F1000" s="168">
        <f t="shared" si="80"/>
        <v>-0.06921883934765796</v>
      </c>
      <c r="G1000" s="30"/>
      <c r="H1000" s="30"/>
    </row>
    <row r="1001" spans="1:8" ht="12.75" customHeight="1">
      <c r="A1001" s="17">
        <v>25</v>
      </c>
      <c r="B1001" s="205" t="str">
        <f t="shared" si="77"/>
        <v>Nagaur</v>
      </c>
      <c r="C1001" s="167">
        <f t="shared" si="78"/>
        <v>735.5073290854784</v>
      </c>
      <c r="D1001" s="167">
        <f t="shared" si="79"/>
        <v>326.8807276599446</v>
      </c>
      <c r="E1001" s="167">
        <v>-420.03467234005535</v>
      </c>
      <c r="F1001" s="168">
        <f t="shared" si="80"/>
        <v>-0.5710815592583173</v>
      </c>
      <c r="G1001" s="30"/>
      <c r="H1001" s="30"/>
    </row>
    <row r="1002" spans="1:8" ht="12.75" customHeight="1">
      <c r="A1002" s="17">
        <v>26</v>
      </c>
      <c r="B1002" s="205" t="str">
        <f t="shared" si="77"/>
        <v>Pali</v>
      </c>
      <c r="C1002" s="167">
        <f t="shared" si="78"/>
        <v>444.9907432830312</v>
      </c>
      <c r="D1002" s="167">
        <f t="shared" si="79"/>
        <v>307.3042385057826</v>
      </c>
      <c r="E1002" s="167">
        <v>-141.48256149421735</v>
      </c>
      <c r="F1002" s="168">
        <f t="shared" si="80"/>
        <v>-0.31794495420375296</v>
      </c>
      <c r="G1002" s="30"/>
      <c r="H1002" s="30"/>
    </row>
    <row r="1003" spans="1:8" ht="12.75" customHeight="1">
      <c r="A1003" s="17">
        <v>27</v>
      </c>
      <c r="B1003" s="205" t="str">
        <f t="shared" si="77"/>
        <v>Partapgarh</v>
      </c>
      <c r="C1003" s="167">
        <f t="shared" si="78"/>
        <v>313.8301526831959</v>
      </c>
      <c r="D1003" s="167">
        <f t="shared" si="79"/>
        <v>228.81372627705463</v>
      </c>
      <c r="E1003" s="167">
        <v>-90.65927372294539</v>
      </c>
      <c r="F1003" s="168">
        <f t="shared" si="80"/>
        <v>-0.2888800612300112</v>
      </c>
      <c r="G1003" s="30"/>
      <c r="H1003" s="30"/>
    </row>
    <row r="1004" spans="1:8" ht="12.75" customHeight="1">
      <c r="A1004" s="17">
        <v>28</v>
      </c>
      <c r="B1004" s="205" t="str">
        <f t="shared" si="77"/>
        <v>Rajsamand</v>
      </c>
      <c r="C1004" s="167">
        <f t="shared" si="78"/>
        <v>320.77226437722777</v>
      </c>
      <c r="D1004" s="167">
        <f t="shared" si="79"/>
        <v>240.63173575929693</v>
      </c>
      <c r="E1004" s="167">
        <v>-85.4940642407031</v>
      </c>
      <c r="F1004" s="168">
        <f t="shared" si="80"/>
        <v>-0.2665257372132467</v>
      </c>
      <c r="G1004" s="30"/>
      <c r="H1004" s="30"/>
    </row>
    <row r="1005" spans="1:8" ht="12.75" customHeight="1">
      <c r="A1005" s="17">
        <v>29</v>
      </c>
      <c r="B1005" s="205" t="str">
        <f t="shared" si="77"/>
        <v>S.Madhopur</v>
      </c>
      <c r="C1005" s="167">
        <f t="shared" si="78"/>
        <v>259.78711587848454</v>
      </c>
      <c r="D1005" s="167">
        <f t="shared" si="79"/>
        <v>206.17449184024252</v>
      </c>
      <c r="E1005" s="167">
        <v>-52.868908159757495</v>
      </c>
      <c r="F1005" s="168">
        <f t="shared" si="80"/>
        <v>-0.20350858425360455</v>
      </c>
      <c r="G1005" s="30"/>
      <c r="H1005" s="30"/>
    </row>
    <row r="1006" spans="1:9" ht="12.75" customHeight="1">
      <c r="A1006" s="17">
        <v>30</v>
      </c>
      <c r="B1006" s="205" t="str">
        <f t="shared" si="77"/>
        <v>Sikar</v>
      </c>
      <c r="C1006" s="167">
        <f t="shared" si="78"/>
        <v>452.10330058850354</v>
      </c>
      <c r="D1006" s="167">
        <f t="shared" si="79"/>
        <v>313.3760708070978</v>
      </c>
      <c r="E1006" s="167">
        <v>-146.3601291929022</v>
      </c>
      <c r="F1006" s="168">
        <f t="shared" si="80"/>
        <v>-0.3237316095732657</v>
      </c>
      <c r="G1006" s="30"/>
      <c r="H1006" s="30"/>
      <c r="I1006" s="9" t="s">
        <v>12</v>
      </c>
    </row>
    <row r="1007" spans="1:8" ht="12.75" customHeight="1">
      <c r="A1007" s="17">
        <v>31</v>
      </c>
      <c r="B1007" s="205" t="str">
        <f t="shared" si="77"/>
        <v>Sirohi</v>
      </c>
      <c r="C1007" s="167">
        <f t="shared" si="78"/>
        <v>233.05760703017773</v>
      </c>
      <c r="D1007" s="167">
        <f t="shared" si="79"/>
        <v>234.34370975702953</v>
      </c>
      <c r="E1007" s="167">
        <v>-2.2464902429704807</v>
      </c>
      <c r="F1007" s="168">
        <f t="shared" si="80"/>
        <v>-0.009639205823818449</v>
      </c>
      <c r="G1007" s="30"/>
      <c r="H1007" s="30"/>
    </row>
    <row r="1008" spans="1:8" ht="12.75" customHeight="1">
      <c r="A1008" s="17">
        <v>32</v>
      </c>
      <c r="B1008" s="205" t="str">
        <f t="shared" si="77"/>
        <v>Tonk</v>
      </c>
      <c r="C1008" s="167">
        <f t="shared" si="78"/>
        <v>349.930912912684</v>
      </c>
      <c r="D1008" s="167">
        <f t="shared" si="79"/>
        <v>260.0878297489082</v>
      </c>
      <c r="E1008" s="167">
        <v>-94.17377025109181</v>
      </c>
      <c r="F1008" s="168">
        <f t="shared" si="80"/>
        <v>-0.26912103725626085</v>
      </c>
      <c r="G1008" s="30"/>
      <c r="H1008" s="30"/>
    </row>
    <row r="1009" spans="1:8" ht="12.75" customHeight="1">
      <c r="A1009" s="17">
        <v>33</v>
      </c>
      <c r="B1009" s="205" t="str">
        <f t="shared" si="77"/>
        <v>Udaipur</v>
      </c>
      <c r="C1009" s="167">
        <f t="shared" si="78"/>
        <v>916.3678322306948</v>
      </c>
      <c r="D1009" s="167">
        <f t="shared" si="79"/>
        <v>631.9169047329243</v>
      </c>
      <c r="E1009" s="167">
        <v>-299.75229526707574</v>
      </c>
      <c r="F1009" s="168">
        <f t="shared" si="80"/>
        <v>-0.32710914190145135</v>
      </c>
      <c r="G1009" s="30"/>
      <c r="H1009" s="30"/>
    </row>
    <row r="1010" spans="1:8" ht="12.75" customHeight="1">
      <c r="A1010" s="32"/>
      <c r="B1010" s="1" t="s">
        <v>27</v>
      </c>
      <c r="C1010" s="161">
        <f>SUM(C977:C1009)</f>
        <v>15038.72</v>
      </c>
      <c r="D1010" s="161">
        <f>SUM(D977:D1009)</f>
        <v>11451.706400000003</v>
      </c>
      <c r="E1010" s="161">
        <f>SUM(E977:E1009)</f>
        <v>-3783.4827999999998</v>
      </c>
      <c r="F1010" s="169">
        <f>E1010/C1010</f>
        <v>-0.25158276768235593</v>
      </c>
      <c r="G1010" s="30"/>
      <c r="H1010" s="30"/>
    </row>
    <row r="1011" spans="1:8" ht="12.75" customHeight="1">
      <c r="A1011" s="38"/>
      <c r="B1011" s="2"/>
      <c r="C1011" s="174"/>
      <c r="D1011" s="174"/>
      <c r="E1011" s="174"/>
      <c r="F1011" s="180"/>
      <c r="G1011" s="30"/>
      <c r="H1011" s="30"/>
    </row>
    <row r="1012" ht="24" customHeight="1">
      <c r="A1012" s="44" t="s">
        <v>80</v>
      </c>
    </row>
    <row r="1013" ht="9" customHeight="1"/>
    <row r="1014" ht="14.25">
      <c r="A1014" s="8" t="s">
        <v>81</v>
      </c>
    </row>
    <row r="1015" spans="1:8" ht="30" customHeight="1">
      <c r="A1015" s="188" t="s">
        <v>20</v>
      </c>
      <c r="B1015" s="188"/>
      <c r="C1015" s="189" t="s">
        <v>34</v>
      </c>
      <c r="D1015" s="189" t="s">
        <v>35</v>
      </c>
      <c r="E1015" s="189" t="s">
        <v>6</v>
      </c>
      <c r="F1015" s="189" t="s">
        <v>28</v>
      </c>
      <c r="G1015" s="190"/>
      <c r="H1015" s="190"/>
    </row>
    <row r="1016" spans="1:8" ht="13.5" customHeight="1">
      <c r="A1016" s="270">
        <v>1</v>
      </c>
      <c r="B1016" s="270">
        <v>2</v>
      </c>
      <c r="C1016" s="270">
        <v>3</v>
      </c>
      <c r="D1016" s="270">
        <v>4</v>
      </c>
      <c r="E1016" s="270" t="s">
        <v>36</v>
      </c>
      <c r="F1016" s="270">
        <v>6</v>
      </c>
      <c r="G1016" s="190"/>
      <c r="H1016" s="190"/>
    </row>
    <row r="1017" spans="1:8" ht="27" customHeight="1">
      <c r="A1017" s="191">
        <v>1</v>
      </c>
      <c r="B1017" s="192" t="s">
        <v>167</v>
      </c>
      <c r="C1017" s="197">
        <v>795.08</v>
      </c>
      <c r="D1017" s="197">
        <v>795.08</v>
      </c>
      <c r="E1017" s="193">
        <f>C1017-D1017</f>
        <v>0</v>
      </c>
      <c r="F1017" s="198"/>
      <c r="G1017" s="199"/>
      <c r="H1017" s="199"/>
    </row>
    <row r="1018" spans="1:8" ht="42.75">
      <c r="A1018" s="191">
        <v>2</v>
      </c>
      <c r="B1018" s="192" t="s">
        <v>181</v>
      </c>
      <c r="C1018" s="197">
        <v>0</v>
      </c>
      <c r="D1018" s="197">
        <v>0</v>
      </c>
      <c r="E1018" s="193">
        <f>C1018-D1018</f>
        <v>0</v>
      </c>
      <c r="F1018" s="198" t="e">
        <f>E1018/C1018</f>
        <v>#DIV/0!</v>
      </c>
      <c r="G1018" s="190"/>
      <c r="H1018" s="190"/>
    </row>
    <row r="1019" spans="1:8" ht="28.5">
      <c r="A1019" s="191">
        <v>3</v>
      </c>
      <c r="B1019" s="192" t="s">
        <v>184</v>
      </c>
      <c r="C1019" s="197">
        <v>795.08</v>
      </c>
      <c r="D1019" s="197">
        <v>795.08</v>
      </c>
      <c r="E1019" s="193">
        <f>C1019-D1019</f>
        <v>0</v>
      </c>
      <c r="F1019" s="198">
        <f>E1019/C1019</f>
        <v>0</v>
      </c>
      <c r="G1019" s="190"/>
      <c r="H1019" s="190"/>
    </row>
    <row r="1020" spans="1:8" ht="15.75" customHeight="1">
      <c r="A1020" s="191">
        <v>4</v>
      </c>
      <c r="B1020" s="200" t="s">
        <v>82</v>
      </c>
      <c r="C1020" s="201">
        <f>SUM(C1018:C1019)</f>
        <v>795.08</v>
      </c>
      <c r="D1020" s="201">
        <f>SUM(D1018:D1019)</f>
        <v>795.08</v>
      </c>
      <c r="E1020" s="193">
        <f>C1020-D1020</f>
        <v>0</v>
      </c>
      <c r="F1020" s="198">
        <f>E1020/C1020</f>
        <v>0</v>
      </c>
      <c r="G1020" s="190">
        <f>645.08+150</f>
        <v>795.08</v>
      </c>
      <c r="H1020" s="190"/>
    </row>
    <row r="1021" spans="1:6" ht="15.75" customHeight="1">
      <c r="A1021" s="31"/>
      <c r="B1021" s="117"/>
      <c r="C1021" s="181"/>
      <c r="D1021" s="181"/>
      <c r="E1021" s="62"/>
      <c r="F1021" s="62"/>
    </row>
    <row r="1022" s="106" customFormat="1" ht="14.25">
      <c r="A1022" s="8" t="s">
        <v>185</v>
      </c>
    </row>
    <row r="1023" spans="5:8" ht="14.25">
      <c r="E1023" s="64" t="s">
        <v>121</v>
      </c>
      <c r="F1023" s="107" t="s">
        <v>201</v>
      </c>
      <c r="G1023" s="131"/>
      <c r="H1023" s="131"/>
    </row>
    <row r="1024" spans="1:8" ht="28.5">
      <c r="A1024" s="85" t="s">
        <v>20</v>
      </c>
      <c r="B1024" s="85" t="s">
        <v>83</v>
      </c>
      <c r="C1024" s="85" t="s">
        <v>151</v>
      </c>
      <c r="D1024" s="85" t="s">
        <v>42</v>
      </c>
      <c r="E1024" s="85" t="s">
        <v>84</v>
      </c>
      <c r="F1024" s="85" t="s">
        <v>85</v>
      </c>
      <c r="G1024" s="61"/>
      <c r="H1024" s="61"/>
    </row>
    <row r="1025" spans="1:8" ht="14.25">
      <c r="A1025" s="108">
        <v>1</v>
      </c>
      <c r="B1025" s="108">
        <v>2</v>
      </c>
      <c r="C1025" s="108">
        <v>3</v>
      </c>
      <c r="D1025" s="108">
        <v>4</v>
      </c>
      <c r="E1025" s="108">
        <v>5</v>
      </c>
      <c r="F1025" s="108">
        <v>6</v>
      </c>
      <c r="G1025" s="132"/>
      <c r="H1025" s="132"/>
    </row>
    <row r="1026" spans="1:8" ht="28.5">
      <c r="A1026" s="109">
        <v>1</v>
      </c>
      <c r="B1026" s="110" t="s">
        <v>86</v>
      </c>
      <c r="C1026" s="111">
        <v>397.54</v>
      </c>
      <c r="D1026" s="111">
        <v>150</v>
      </c>
      <c r="E1026" s="309">
        <v>135.06</v>
      </c>
      <c r="F1026" s="112">
        <f>E1026/C1026</f>
        <v>0.3397393972933541</v>
      </c>
      <c r="G1026" s="133"/>
      <c r="H1026" s="133"/>
    </row>
    <row r="1027" spans="1:8" ht="89.25" customHeight="1">
      <c r="A1027" s="109">
        <v>2</v>
      </c>
      <c r="B1027" s="110" t="s">
        <v>87</v>
      </c>
      <c r="C1027" s="111">
        <f>C1026</f>
        <v>397.54</v>
      </c>
      <c r="D1027" s="308">
        <v>645.08</v>
      </c>
      <c r="E1027" s="308">
        <v>635.1</v>
      </c>
      <c r="F1027" s="112">
        <f>E1027/C1027</f>
        <v>1.59757508678372</v>
      </c>
      <c r="G1027" s="134"/>
      <c r="H1027" s="134"/>
    </row>
    <row r="1028" spans="1:8" ht="15">
      <c r="A1028" s="357" t="s">
        <v>10</v>
      </c>
      <c r="B1028" s="357"/>
      <c r="C1028" s="113">
        <f>SUM(C1026:C1027)</f>
        <v>795.08</v>
      </c>
      <c r="D1028" s="114">
        <f>SUM(D1026:D1027)</f>
        <v>795.08</v>
      </c>
      <c r="E1028" s="114">
        <f>SUM(E1026:E1027)</f>
        <v>770.1600000000001</v>
      </c>
      <c r="F1028" s="112">
        <f>E1028/C1028</f>
        <v>0.9686572420385371</v>
      </c>
      <c r="G1028" s="135"/>
      <c r="H1028" s="135"/>
    </row>
    <row r="1029" spans="1:8" s="128" customFormat="1" ht="22.5" customHeight="1">
      <c r="A1029" s="358"/>
      <c r="B1029" s="358"/>
      <c r="C1029" s="358"/>
      <c r="D1029" s="358"/>
      <c r="E1029" s="358"/>
      <c r="F1029" s="358"/>
      <c r="G1029" s="358"/>
      <c r="H1029" s="280"/>
    </row>
    <row r="1030" spans="1:8" ht="14.25">
      <c r="A1030" s="117" t="s">
        <v>88</v>
      </c>
      <c r="B1030" s="25"/>
      <c r="C1030" s="25"/>
      <c r="D1030" s="115"/>
      <c r="E1030" s="25"/>
      <c r="F1030" s="25"/>
      <c r="G1030" s="116"/>
      <c r="H1030" s="116"/>
    </row>
    <row r="1031" spans="1:8" ht="14.25">
      <c r="A1031" s="117"/>
      <c r="B1031" s="25"/>
      <c r="C1031" s="25"/>
      <c r="D1031" s="115"/>
      <c r="E1031" s="25"/>
      <c r="F1031" s="25"/>
      <c r="G1031" s="116"/>
      <c r="H1031" s="116"/>
    </row>
    <row r="1032" ht="14.25">
      <c r="A1032" s="8" t="s">
        <v>89</v>
      </c>
    </row>
    <row r="1033" spans="1:6" ht="30" customHeight="1">
      <c r="A1033" s="17" t="s">
        <v>20</v>
      </c>
      <c r="B1033" s="85" t="s">
        <v>83</v>
      </c>
      <c r="C1033" s="49" t="s">
        <v>34</v>
      </c>
      <c r="D1033" s="49" t="s">
        <v>35</v>
      </c>
      <c r="E1033" s="49" t="s">
        <v>6</v>
      </c>
      <c r="F1033" s="49" t="s">
        <v>28</v>
      </c>
    </row>
    <row r="1034" spans="1:8" ht="13.5" customHeight="1">
      <c r="A1034" s="188">
        <v>1</v>
      </c>
      <c r="B1034" s="188">
        <v>2</v>
      </c>
      <c r="C1034" s="188">
        <v>3</v>
      </c>
      <c r="D1034" s="188">
        <v>4</v>
      </c>
      <c r="E1034" s="188" t="s">
        <v>36</v>
      </c>
      <c r="F1034" s="188">
        <v>6</v>
      </c>
      <c r="G1034" s="190"/>
      <c r="H1034" s="190"/>
    </row>
    <row r="1035" spans="1:8" ht="27" customHeight="1">
      <c r="A1035" s="191">
        <v>1</v>
      </c>
      <c r="B1035" s="192" t="s">
        <v>167</v>
      </c>
      <c r="C1035" s="193">
        <v>971.01</v>
      </c>
      <c r="D1035" s="193">
        <v>971.011164</v>
      </c>
      <c r="E1035" s="193">
        <f>C1035-D1035</f>
        <v>-0.0011640000000170403</v>
      </c>
      <c r="F1035" s="202">
        <v>0</v>
      </c>
      <c r="G1035" s="190"/>
      <c r="H1035" s="190"/>
    </row>
    <row r="1036" spans="1:8" ht="42.75">
      <c r="A1036" s="191">
        <v>2</v>
      </c>
      <c r="B1036" s="192" t="s">
        <v>181</v>
      </c>
      <c r="C1036" s="193">
        <v>334.68</v>
      </c>
      <c r="D1036" s="193">
        <v>334.6800000000001</v>
      </c>
      <c r="E1036" s="193">
        <f>C1036-D1036</f>
        <v>0</v>
      </c>
      <c r="F1036" s="198">
        <v>0</v>
      </c>
      <c r="G1036" s="190"/>
      <c r="H1036" s="190"/>
    </row>
    <row r="1037" spans="1:8" ht="28.5">
      <c r="A1037" s="191">
        <v>3</v>
      </c>
      <c r="B1037" s="192" t="s">
        <v>184</v>
      </c>
      <c r="C1037" s="193">
        <v>600.71</v>
      </c>
      <c r="D1037" s="193">
        <v>600.71</v>
      </c>
      <c r="E1037" s="193">
        <f>C1037-D1037</f>
        <v>0</v>
      </c>
      <c r="F1037" s="198">
        <v>0</v>
      </c>
      <c r="G1037" s="190"/>
      <c r="H1037" s="190"/>
    </row>
    <row r="1038" spans="1:8" ht="15.75" customHeight="1">
      <c r="A1038" s="191">
        <v>4</v>
      </c>
      <c r="B1038" s="200" t="s">
        <v>82</v>
      </c>
      <c r="C1038" s="203">
        <f>SUM(C1036:C1037)</f>
        <v>935.3900000000001</v>
      </c>
      <c r="D1038" s="203">
        <f>SUM(D1036:D1037)</f>
        <v>935.3900000000001</v>
      </c>
      <c r="E1038" s="193">
        <f>C1038-D1038</f>
        <v>0</v>
      </c>
      <c r="F1038" s="204">
        <v>0</v>
      </c>
      <c r="G1038" s="190"/>
      <c r="H1038" s="190"/>
    </row>
    <row r="1039" spans="1:6" ht="15.75" customHeight="1">
      <c r="A1039" s="31"/>
      <c r="B1039" s="117"/>
      <c r="C1039" s="82"/>
      <c r="D1039" s="82"/>
      <c r="E1039" s="62"/>
      <c r="F1039" s="36"/>
    </row>
    <row r="1040" s="106" customFormat="1" ht="14.25">
      <c r="A1040" s="8" t="s">
        <v>186</v>
      </c>
    </row>
    <row r="1041" spans="6:9" ht="14.25">
      <c r="F1041" s="107"/>
      <c r="G1041" s="64" t="s">
        <v>121</v>
      </c>
      <c r="H1041" s="64"/>
      <c r="I1041" s="332"/>
    </row>
    <row r="1042" spans="1:9" ht="57">
      <c r="A1042" s="85" t="s">
        <v>244</v>
      </c>
      <c r="B1042" s="85" t="s">
        <v>90</v>
      </c>
      <c r="C1042" s="85" t="s">
        <v>91</v>
      </c>
      <c r="D1042" s="85" t="s">
        <v>92</v>
      </c>
      <c r="E1042" s="85" t="s">
        <v>93</v>
      </c>
      <c r="F1042" s="85" t="s">
        <v>6</v>
      </c>
      <c r="G1042" s="85" t="s">
        <v>85</v>
      </c>
      <c r="H1042" s="330" t="s">
        <v>94</v>
      </c>
      <c r="I1042" s="61"/>
    </row>
    <row r="1043" spans="1:9" ht="14.25">
      <c r="A1043" s="119">
        <v>1</v>
      </c>
      <c r="B1043" s="119">
        <v>2</v>
      </c>
      <c r="C1043" s="119">
        <v>3</v>
      </c>
      <c r="D1043" s="119">
        <v>4</v>
      </c>
      <c r="E1043" s="119">
        <v>5</v>
      </c>
      <c r="F1043" s="119" t="s">
        <v>95</v>
      </c>
      <c r="G1043" s="119">
        <v>7</v>
      </c>
      <c r="H1043" s="120" t="s">
        <v>96</v>
      </c>
      <c r="I1043" s="25"/>
    </row>
    <row r="1044" spans="1:9" ht="18" customHeight="1">
      <c r="A1044" s="121">
        <f>D1035</f>
        <v>971.011164</v>
      </c>
      <c r="B1044" s="121">
        <f>D1038</f>
        <v>935.3900000000001</v>
      </c>
      <c r="C1044" s="122">
        <f>C433</f>
        <v>122965.39000000003</v>
      </c>
      <c r="D1044" s="122">
        <f>(C1044*750)/100000</f>
        <v>922.2404250000002</v>
      </c>
      <c r="E1044" s="136">
        <v>539.1600000000002</v>
      </c>
      <c r="F1044" s="122">
        <f>D1044-E1044</f>
        <v>383.080425</v>
      </c>
      <c r="G1044" s="112">
        <f>E1044/A1044</f>
        <v>0.5552562318428712</v>
      </c>
      <c r="H1044" s="331">
        <f>B1044-E1044</f>
        <v>396.2299999999999</v>
      </c>
      <c r="I1044" s="138"/>
    </row>
    <row r="1045" spans="1:9" ht="21" customHeight="1">
      <c r="A1045" s="137"/>
      <c r="B1045" s="137"/>
      <c r="C1045" s="138"/>
      <c r="D1045" s="138"/>
      <c r="E1045" s="139"/>
      <c r="F1045" s="138"/>
      <c r="G1045" s="140"/>
      <c r="H1045" s="140"/>
      <c r="I1045" s="138"/>
    </row>
    <row r="1046" spans="1:9" s="126" customFormat="1" ht="12.75">
      <c r="A1046" s="219" t="s">
        <v>187</v>
      </c>
      <c r="B1046" s="220"/>
      <c r="C1046" s="220"/>
      <c r="D1046" s="220"/>
      <c r="E1046" s="220"/>
      <c r="F1046" s="220"/>
      <c r="G1046" s="220"/>
      <c r="H1046" s="220"/>
      <c r="I1046" s="220"/>
    </row>
    <row r="1047" spans="1:9" s="126" customFormat="1" ht="14.25" customHeight="1">
      <c r="A1047" s="219"/>
      <c r="B1047" s="220"/>
      <c r="C1047" s="220"/>
      <c r="D1047" s="220"/>
      <c r="E1047" s="220"/>
      <c r="F1047" s="220"/>
      <c r="G1047" s="220"/>
      <c r="H1047" s="220"/>
      <c r="I1047" s="220"/>
    </row>
    <row r="1048" spans="1:9" s="126" customFormat="1" ht="12.75">
      <c r="A1048" s="221" t="s">
        <v>110</v>
      </c>
      <c r="B1048" s="220"/>
      <c r="C1048" s="220"/>
      <c r="D1048" s="220"/>
      <c r="E1048" s="220"/>
      <c r="F1048" s="220"/>
      <c r="G1048" s="220"/>
      <c r="H1048" s="220"/>
      <c r="I1048" s="220"/>
    </row>
    <row r="1049" spans="1:9" s="126" customFormat="1" ht="12.75">
      <c r="A1049" s="221"/>
      <c r="B1049" s="220"/>
      <c r="C1049" s="220"/>
      <c r="D1049" s="220"/>
      <c r="E1049" s="220"/>
      <c r="F1049" s="220"/>
      <c r="G1049" s="220"/>
      <c r="H1049" s="220"/>
      <c r="I1049" s="220"/>
    </row>
    <row r="1050" spans="1:9" s="126" customFormat="1" ht="12.75">
      <c r="A1050" s="222" t="s">
        <v>134</v>
      </c>
      <c r="B1050" s="220"/>
      <c r="C1050" s="220"/>
      <c r="D1050" s="220"/>
      <c r="E1050" s="220"/>
      <c r="F1050" s="220"/>
      <c r="G1050" s="220"/>
      <c r="H1050" s="220"/>
      <c r="I1050" s="220"/>
    </row>
    <row r="1051" spans="1:9" s="126" customFormat="1" ht="12.75">
      <c r="A1051" s="359" t="s">
        <v>202</v>
      </c>
      <c r="B1051" s="359"/>
      <c r="C1051" s="359"/>
      <c r="D1051" s="359"/>
      <c r="E1051" s="359"/>
      <c r="F1051" s="220"/>
      <c r="G1051" s="220"/>
      <c r="H1051" s="220"/>
      <c r="I1051" s="220"/>
    </row>
    <row r="1052" spans="1:9" s="126" customFormat="1" ht="25.5">
      <c r="A1052" s="223" t="s">
        <v>127</v>
      </c>
      <c r="B1052" s="223" t="s">
        <v>128</v>
      </c>
      <c r="C1052" s="223" t="s">
        <v>129</v>
      </c>
      <c r="D1052" s="223" t="s">
        <v>130</v>
      </c>
      <c r="E1052" s="223" t="s">
        <v>131</v>
      </c>
      <c r="F1052" s="220"/>
      <c r="G1052" s="220"/>
      <c r="H1052" s="220"/>
      <c r="I1052" s="220"/>
    </row>
    <row r="1053" spans="1:9" s="126" customFormat="1" ht="12.75">
      <c r="A1053" s="360" t="s">
        <v>132</v>
      </c>
      <c r="B1053" s="224" t="s">
        <v>255</v>
      </c>
      <c r="C1053" s="224"/>
      <c r="D1053" s="225">
        <v>8083</v>
      </c>
      <c r="E1053" s="225">
        <v>4849.58</v>
      </c>
      <c r="F1053" s="220"/>
      <c r="G1053" s="220"/>
      <c r="H1053" s="220"/>
      <c r="I1053" s="220"/>
    </row>
    <row r="1054" spans="1:9" s="126" customFormat="1" ht="12.75">
      <c r="A1054" s="360"/>
      <c r="B1054" s="224" t="s">
        <v>256</v>
      </c>
      <c r="C1054" s="224"/>
      <c r="D1054" s="226">
        <v>19060</v>
      </c>
      <c r="E1054" s="226">
        <v>11436</v>
      </c>
      <c r="F1054" s="220"/>
      <c r="G1054" s="220"/>
      <c r="H1054" s="220"/>
      <c r="I1054" s="220"/>
    </row>
    <row r="1055" spans="1:9" s="126" customFormat="1" ht="12.75">
      <c r="A1055" s="360"/>
      <c r="B1055" s="224" t="s">
        <v>257</v>
      </c>
      <c r="C1055" s="224"/>
      <c r="D1055" s="226">
        <v>40057</v>
      </c>
      <c r="E1055" s="227">
        <v>24034.12</v>
      </c>
      <c r="F1055" s="220"/>
      <c r="G1055" s="220"/>
      <c r="H1055" s="220"/>
      <c r="I1055" s="220"/>
    </row>
    <row r="1056" spans="1:9" s="126" customFormat="1" ht="12.75">
      <c r="A1056" s="360"/>
      <c r="B1056" s="224" t="s">
        <v>258</v>
      </c>
      <c r="C1056" s="224"/>
      <c r="D1056" s="226">
        <v>10098</v>
      </c>
      <c r="E1056" s="227">
        <v>6816.15</v>
      </c>
      <c r="F1056" s="220"/>
      <c r="G1056" s="220"/>
      <c r="H1056" s="220"/>
      <c r="I1056" s="220"/>
    </row>
    <row r="1057" spans="1:9" s="126" customFormat="1" ht="13.5" customHeight="1">
      <c r="A1057" s="360"/>
      <c r="B1057" s="228" t="s">
        <v>133</v>
      </c>
      <c r="C1057" s="229"/>
      <c r="D1057" s="230">
        <f>SUM(D1053:D1056)</f>
        <v>77298</v>
      </c>
      <c r="E1057" s="230">
        <f>SUM(E1053:E1056)</f>
        <v>47135.85</v>
      </c>
      <c r="F1057" s="220"/>
      <c r="G1057" s="220" t="s">
        <v>12</v>
      </c>
      <c r="H1057" s="220"/>
      <c r="I1057" s="220"/>
    </row>
    <row r="1058" spans="1:9" s="126" customFormat="1" ht="13.5" customHeight="1">
      <c r="A1058" s="221"/>
      <c r="B1058" s="220"/>
      <c r="C1058" s="220"/>
      <c r="D1058" s="220"/>
      <c r="E1058" s="220"/>
      <c r="F1058" s="220"/>
      <c r="G1058" s="220"/>
      <c r="H1058" s="220"/>
      <c r="I1058" s="220"/>
    </row>
    <row r="1059" spans="1:9" s="126" customFormat="1" ht="12.75">
      <c r="A1059" s="221"/>
      <c r="B1059" s="220"/>
      <c r="C1059" s="220"/>
      <c r="D1059" s="220"/>
      <c r="E1059" s="220"/>
      <c r="F1059" s="220"/>
      <c r="G1059" s="220"/>
      <c r="H1059" s="220"/>
      <c r="I1059" s="220"/>
    </row>
    <row r="1060" spans="1:9" s="182" customFormat="1" ht="12.75">
      <c r="A1060" s="231" t="s">
        <v>135</v>
      </c>
      <c r="B1060" s="232"/>
      <c r="C1060" s="232"/>
      <c r="D1060" s="232"/>
      <c r="E1060" s="232"/>
      <c r="F1060" s="232"/>
      <c r="G1060" s="232"/>
      <c r="H1060" s="232"/>
      <c r="I1060" s="233"/>
    </row>
    <row r="1061" spans="1:9" s="182" customFormat="1" ht="12.75">
      <c r="A1061" s="361" t="s">
        <v>100</v>
      </c>
      <c r="B1061" s="363" t="s">
        <v>101</v>
      </c>
      <c r="C1061" s="364"/>
      <c r="D1061" s="356" t="s">
        <v>102</v>
      </c>
      <c r="E1061" s="356"/>
      <c r="F1061" s="356" t="s">
        <v>103</v>
      </c>
      <c r="G1061" s="356"/>
      <c r="H1061" s="325"/>
      <c r="I1061" s="233"/>
    </row>
    <row r="1062" spans="1:9" s="182" customFormat="1" ht="12.75">
      <c r="A1062" s="362"/>
      <c r="B1062" s="274" t="s">
        <v>104</v>
      </c>
      <c r="C1062" s="275" t="s">
        <v>105</v>
      </c>
      <c r="D1062" s="272" t="s">
        <v>104</v>
      </c>
      <c r="E1062" s="272" t="s">
        <v>105</v>
      </c>
      <c r="F1062" s="272" t="s">
        <v>104</v>
      </c>
      <c r="G1062" s="272" t="s">
        <v>105</v>
      </c>
      <c r="H1062" s="325"/>
      <c r="I1062" s="233"/>
    </row>
    <row r="1063" spans="1:9" s="182" customFormat="1" ht="12.75">
      <c r="A1063" s="234" t="s">
        <v>259</v>
      </c>
      <c r="B1063" s="235">
        <v>77298</v>
      </c>
      <c r="C1063" s="236">
        <v>47135.85</v>
      </c>
      <c r="D1063" s="235">
        <v>77298</v>
      </c>
      <c r="E1063" s="236">
        <v>47135.85</v>
      </c>
      <c r="F1063" s="237">
        <f>(B1063-D1063)/B1063</f>
        <v>0</v>
      </c>
      <c r="G1063" s="237">
        <f>(C1063-E1063)/C1063</f>
        <v>0</v>
      </c>
      <c r="H1063" s="326"/>
      <c r="I1063" s="233"/>
    </row>
    <row r="1064" spans="1:9" s="182" customFormat="1" ht="12.75">
      <c r="A1064" s="238"/>
      <c r="B1064" s="232"/>
      <c r="C1064" s="232"/>
      <c r="D1064" s="232"/>
      <c r="E1064" s="232"/>
      <c r="F1064" s="232"/>
      <c r="G1064" s="232"/>
      <c r="H1064" s="232"/>
      <c r="I1064" s="233"/>
    </row>
    <row r="1065" spans="1:9" s="182" customFormat="1" ht="12.75">
      <c r="A1065" s="231" t="s">
        <v>193</v>
      </c>
      <c r="B1065" s="232"/>
      <c r="C1065" s="232"/>
      <c r="D1065" s="232"/>
      <c r="E1065" s="232"/>
      <c r="F1065" s="232"/>
      <c r="G1065" s="232"/>
      <c r="H1065" s="232"/>
      <c r="I1065" s="233"/>
    </row>
    <row r="1066" spans="1:9" s="182" customFormat="1" ht="25.5" customHeight="1">
      <c r="A1066" s="366" t="s">
        <v>190</v>
      </c>
      <c r="B1066" s="366"/>
      <c r="C1066" s="366" t="s">
        <v>203</v>
      </c>
      <c r="D1066" s="366"/>
      <c r="E1066" s="366" t="s">
        <v>106</v>
      </c>
      <c r="F1066" s="366"/>
      <c r="G1066" s="232"/>
      <c r="H1066" s="232"/>
      <c r="I1066" s="233"/>
    </row>
    <row r="1067" spans="1:9" s="182" customFormat="1" ht="12.75">
      <c r="A1067" s="273" t="s">
        <v>104</v>
      </c>
      <c r="B1067" s="273" t="s">
        <v>107</v>
      </c>
      <c r="C1067" s="273" t="s">
        <v>104</v>
      </c>
      <c r="D1067" s="273" t="s">
        <v>107</v>
      </c>
      <c r="E1067" s="273" t="s">
        <v>104</v>
      </c>
      <c r="F1067" s="273" t="s">
        <v>108</v>
      </c>
      <c r="G1067" s="232"/>
      <c r="H1067" s="232"/>
      <c r="I1067" s="233" t="s">
        <v>12</v>
      </c>
    </row>
    <row r="1068" spans="1:9" s="182" customFormat="1" ht="12.75">
      <c r="A1068" s="239">
        <v>1</v>
      </c>
      <c r="B1068" s="239">
        <v>2</v>
      </c>
      <c r="C1068" s="239">
        <v>3</v>
      </c>
      <c r="D1068" s="239">
        <v>4</v>
      </c>
      <c r="E1068" s="239">
        <v>5</v>
      </c>
      <c r="F1068" s="239">
        <v>6</v>
      </c>
      <c r="G1068" s="240"/>
      <c r="H1068" s="240"/>
      <c r="I1068" s="241"/>
    </row>
    <row r="1069" spans="1:9" s="182" customFormat="1" ht="12.75">
      <c r="A1069" s="235">
        <v>77298</v>
      </c>
      <c r="B1069" s="236">
        <v>47135.93</v>
      </c>
      <c r="C1069" s="242">
        <v>50595</v>
      </c>
      <c r="D1069" s="185">
        <v>31295.07</v>
      </c>
      <c r="E1069" s="243">
        <f>C1069/A1069</f>
        <v>0.6545447488938911</v>
      </c>
      <c r="F1069" s="243">
        <f>D1069/B1069</f>
        <v>0.6639323760027648</v>
      </c>
      <c r="G1069" s="232"/>
      <c r="H1069" s="232"/>
      <c r="I1069" s="233"/>
    </row>
    <row r="1070" spans="1:9" s="182" customFormat="1" ht="12.75">
      <c r="A1070" s="244"/>
      <c r="B1070" s="245"/>
      <c r="C1070" s="246"/>
      <c r="D1070" s="246"/>
      <c r="E1070" s="247"/>
      <c r="F1070" s="248"/>
      <c r="G1070" s="249" t="s">
        <v>12</v>
      </c>
      <c r="H1070" s="249"/>
      <c r="I1070" s="233" t="s">
        <v>12</v>
      </c>
    </row>
    <row r="1071" spans="1:9" s="182" customFormat="1" ht="12.75">
      <c r="A1071" s="250" t="s">
        <v>109</v>
      </c>
      <c r="B1071" s="232"/>
      <c r="C1071" s="232"/>
      <c r="D1071" s="232" t="s">
        <v>12</v>
      </c>
      <c r="E1071" s="232"/>
      <c r="F1071" s="232"/>
      <c r="G1071" s="232"/>
      <c r="H1071" s="232"/>
      <c r="I1071" s="233"/>
    </row>
    <row r="1072" spans="1:9" s="182" customFormat="1" ht="12.75">
      <c r="A1072" s="231"/>
      <c r="B1072" s="232"/>
      <c r="C1072" s="232"/>
      <c r="D1072" s="232"/>
      <c r="E1072" s="232"/>
      <c r="F1072" s="232"/>
      <c r="G1072" s="232"/>
      <c r="H1072" s="232"/>
      <c r="I1072" s="233"/>
    </row>
    <row r="1073" spans="1:9" s="182" customFormat="1" ht="12.75">
      <c r="A1073" s="231" t="s">
        <v>125</v>
      </c>
      <c r="B1073" s="232"/>
      <c r="C1073" s="232"/>
      <c r="D1073" s="232"/>
      <c r="E1073" s="232"/>
      <c r="F1073" s="232"/>
      <c r="G1073" s="232"/>
      <c r="H1073" s="232"/>
      <c r="I1073" s="233"/>
    </row>
    <row r="1074" spans="1:9" s="182" customFormat="1" ht="12.75">
      <c r="A1074" s="361" t="s">
        <v>100</v>
      </c>
      <c r="B1074" s="363" t="s">
        <v>101</v>
      </c>
      <c r="C1074" s="364"/>
      <c r="D1074" s="356" t="s">
        <v>102</v>
      </c>
      <c r="E1074" s="356"/>
      <c r="F1074" s="356" t="s">
        <v>103</v>
      </c>
      <c r="G1074" s="356"/>
      <c r="H1074" s="325"/>
      <c r="I1074" s="233"/>
    </row>
    <row r="1075" spans="1:9" s="182" customFormat="1" ht="12.75">
      <c r="A1075" s="362"/>
      <c r="B1075" s="274" t="s">
        <v>104</v>
      </c>
      <c r="C1075" s="275" t="s">
        <v>105</v>
      </c>
      <c r="D1075" s="272" t="s">
        <v>104</v>
      </c>
      <c r="E1075" s="272" t="s">
        <v>105</v>
      </c>
      <c r="F1075" s="272" t="s">
        <v>104</v>
      </c>
      <c r="G1075" s="272" t="s">
        <v>105</v>
      </c>
      <c r="H1075" s="325"/>
      <c r="I1075" s="233"/>
    </row>
    <row r="1076" spans="1:9" s="182" customFormat="1" ht="12.75">
      <c r="A1076" s="251" t="s">
        <v>111</v>
      </c>
      <c r="B1076" s="186">
        <v>88448</v>
      </c>
      <c r="C1076" s="185">
        <f>B1076*5000/100000</f>
        <v>4422.4</v>
      </c>
      <c r="D1076" s="252">
        <v>88448</v>
      </c>
      <c r="E1076" s="253">
        <v>4422.4</v>
      </c>
      <c r="F1076" s="237">
        <f>(B1076-D1076)/100</f>
        <v>0</v>
      </c>
      <c r="G1076" s="237">
        <f>(C1076-E1076)/100</f>
        <v>0</v>
      </c>
      <c r="H1076" s="326"/>
      <c r="I1076" s="233"/>
    </row>
    <row r="1077" spans="1:9" s="182" customFormat="1" ht="12.75">
      <c r="A1077" s="251" t="s">
        <v>260</v>
      </c>
      <c r="B1077" s="186">
        <v>30939</v>
      </c>
      <c r="C1077" s="185">
        <v>1546.95</v>
      </c>
      <c r="D1077" s="252">
        <v>30939</v>
      </c>
      <c r="E1077" s="253">
        <v>1546.95</v>
      </c>
      <c r="F1077" s="237">
        <f>(B1077-D1077)/100</f>
        <v>0</v>
      </c>
      <c r="G1077" s="237">
        <f>(C1077-E1077)/100</f>
        <v>0</v>
      </c>
      <c r="H1077" s="326"/>
      <c r="I1077" s="233"/>
    </row>
    <row r="1078" spans="1:9" s="182" customFormat="1" ht="12.75">
      <c r="A1078" s="238"/>
      <c r="B1078" s="232"/>
      <c r="C1078" s="232"/>
      <c r="D1078" s="232"/>
      <c r="E1078" s="232"/>
      <c r="F1078" s="232"/>
      <c r="G1078" s="232"/>
      <c r="H1078" s="232"/>
      <c r="I1078" s="233"/>
    </row>
    <row r="1079" spans="1:9" s="182" customFormat="1" ht="12.75">
      <c r="A1079" s="231" t="s">
        <v>194</v>
      </c>
      <c r="B1079" s="232"/>
      <c r="C1079" s="232"/>
      <c r="D1079" s="232"/>
      <c r="E1079" s="232"/>
      <c r="F1079" s="232"/>
      <c r="G1079" s="232"/>
      <c r="H1079" s="232"/>
      <c r="I1079" s="233"/>
    </row>
    <row r="1080" spans="1:9" s="182" customFormat="1" ht="12.75">
      <c r="A1080" s="366" t="s">
        <v>261</v>
      </c>
      <c r="B1080" s="366"/>
      <c r="C1080" s="366" t="s">
        <v>152</v>
      </c>
      <c r="D1080" s="366"/>
      <c r="E1080" s="366" t="s">
        <v>106</v>
      </c>
      <c r="F1080" s="366"/>
      <c r="G1080" s="232"/>
      <c r="H1080" s="232"/>
      <c r="I1080" s="233"/>
    </row>
    <row r="1081" spans="1:9" s="182" customFormat="1" ht="12.75">
      <c r="A1081" s="273" t="s">
        <v>104</v>
      </c>
      <c r="B1081" s="273" t="s">
        <v>107</v>
      </c>
      <c r="C1081" s="273" t="s">
        <v>104</v>
      </c>
      <c r="D1081" s="273" t="s">
        <v>107</v>
      </c>
      <c r="E1081" s="273" t="s">
        <v>104</v>
      </c>
      <c r="F1081" s="273" t="s">
        <v>108</v>
      </c>
      <c r="G1081" s="232"/>
      <c r="H1081" s="232"/>
      <c r="I1081" s="233"/>
    </row>
    <row r="1082" spans="1:9" s="182" customFormat="1" ht="12.75">
      <c r="A1082" s="239">
        <v>1</v>
      </c>
      <c r="B1082" s="239">
        <v>2</v>
      </c>
      <c r="C1082" s="239">
        <v>3</v>
      </c>
      <c r="D1082" s="239">
        <v>4</v>
      </c>
      <c r="E1082" s="239">
        <v>5</v>
      </c>
      <c r="F1082" s="239">
        <v>6</v>
      </c>
      <c r="G1082" s="240"/>
      <c r="H1082" s="240"/>
      <c r="I1082" s="241"/>
    </row>
    <row r="1083" spans="1:9" s="126" customFormat="1" ht="12.75">
      <c r="A1083" s="186">
        <v>88448</v>
      </c>
      <c r="B1083" s="185">
        <v>4422.4</v>
      </c>
      <c r="C1083" s="186">
        <v>88448</v>
      </c>
      <c r="D1083" s="185">
        <v>4422.4</v>
      </c>
      <c r="E1083" s="127">
        <f>C1083/A1083</f>
        <v>1</v>
      </c>
      <c r="F1083" s="127">
        <f>D1083/B1083</f>
        <v>1</v>
      </c>
      <c r="G1083" s="255" t="s">
        <v>12</v>
      </c>
      <c r="H1083" s="255"/>
      <c r="I1083" s="255"/>
    </row>
    <row r="1084" spans="1:9" s="126" customFormat="1" ht="12.75">
      <c r="A1084" s="186">
        <v>30939</v>
      </c>
      <c r="B1084" s="185">
        <v>1546.95</v>
      </c>
      <c r="C1084" s="254">
        <v>30939</v>
      </c>
      <c r="D1084" s="254">
        <v>1546.95</v>
      </c>
      <c r="E1084" s="333">
        <v>1</v>
      </c>
      <c r="F1084" s="333">
        <v>1</v>
      </c>
      <c r="G1084" s="256"/>
      <c r="H1084" s="256"/>
      <c r="I1084" s="256"/>
    </row>
    <row r="1086" ht="14.25">
      <c r="F1086" s="9" t="s">
        <v>12</v>
      </c>
    </row>
  </sheetData>
  <sheetProtection/>
  <mergeCells count="38">
    <mergeCell ref="I267:K267"/>
    <mergeCell ref="M267:O267"/>
    <mergeCell ref="A1080:B1080"/>
    <mergeCell ref="C1080:D1080"/>
    <mergeCell ref="E1080:F1080"/>
    <mergeCell ref="A1066:B1066"/>
    <mergeCell ref="C1066:D1066"/>
    <mergeCell ref="E1066:F1066"/>
    <mergeCell ref="A1074:A1075"/>
    <mergeCell ref="B1074:C1074"/>
    <mergeCell ref="D1074:E1074"/>
    <mergeCell ref="F1074:G1074"/>
    <mergeCell ref="A1028:B1028"/>
    <mergeCell ref="A1029:G1029"/>
    <mergeCell ref="A1051:E1051"/>
    <mergeCell ref="A1053:A1057"/>
    <mergeCell ref="A1061:A1062"/>
    <mergeCell ref="B1061:C1061"/>
    <mergeCell ref="D1061:E1061"/>
    <mergeCell ref="F1061:G1061"/>
    <mergeCell ref="A73:I73"/>
    <mergeCell ref="A112:I112"/>
    <mergeCell ref="A151:G151"/>
    <mergeCell ref="A189:F189"/>
    <mergeCell ref="A228:G228"/>
    <mergeCell ref="A266:F266"/>
    <mergeCell ref="A13:B13"/>
    <mergeCell ref="A21:D21"/>
    <mergeCell ref="A26:D26"/>
    <mergeCell ref="A27:D27"/>
    <mergeCell ref="A34:C34"/>
    <mergeCell ref="A35:G35"/>
    <mergeCell ref="A1:I1"/>
    <mergeCell ref="A2:I2"/>
    <mergeCell ref="A3:I3"/>
    <mergeCell ref="A5:I5"/>
    <mergeCell ref="A7:I7"/>
    <mergeCell ref="A9:I9"/>
  </mergeCells>
  <printOptions horizontalCentered="1"/>
  <pageMargins left="0.236220472440945" right="0" top="0" bottom="0" header="0.511811023622047" footer="0.511811023622047"/>
  <pageSetup horizontalDpi="600" verticalDpi="600" orientation="portrait" paperSize="9" scale="70" r:id="rId4"/>
  <rowBreaks count="9" manualBreakCount="9">
    <brk id="110" max="7" man="1"/>
    <brk id="226" max="7" man="1"/>
    <brk id="341" max="7" man="1"/>
    <brk id="474" max="7" man="1"/>
    <brk id="606" max="7" man="1"/>
    <brk id="731" max="7" man="1"/>
    <brk id="852" max="7" man="1"/>
    <brk id="933" max="7" man="1"/>
    <brk id="1028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2019-05-13T06:41:16Z</cp:lastPrinted>
  <dcterms:created xsi:type="dcterms:W3CDTF">2013-03-29T17:24:29Z</dcterms:created>
  <dcterms:modified xsi:type="dcterms:W3CDTF">2019-05-31T10:33:08Z</dcterms:modified>
  <cp:category/>
  <cp:version/>
  <cp:contentType/>
  <cp:contentStatus/>
</cp:coreProperties>
</file>